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-01 - Most 12,323" sheetId="2" r:id="rId2"/>
    <sheet name="SO2-01 - Most 14,311" sheetId="3" r:id="rId3"/>
    <sheet name="SO3 - VRN 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'SO1-01 - Most 12,323'!$C$124:$K$244</definedName>
    <definedName name="_xlnm.Print_Area" localSheetId="1">'SO1-01 - Most 12,323'!$C$4:$J$76,'SO1-01 - Most 12,323'!$C$82:$J$106,'SO1-01 - Most 12,323'!$C$112:$J$244</definedName>
    <definedName name="_xlnm.Print_Titles" localSheetId="1">'SO1-01 - Most 12,323'!$124:$124</definedName>
    <definedName name="_xlnm._FilterDatabase" localSheetId="2" hidden="1">'SO2-01 - Most 14,311'!$C$128:$K$247</definedName>
    <definedName name="_xlnm.Print_Area" localSheetId="2">'SO2-01 - Most 14,311'!$C$4:$J$76,'SO2-01 - Most 14,311'!$C$82:$J$110,'SO2-01 - Most 14,311'!$C$116:$J$247</definedName>
    <definedName name="_xlnm.Print_Titles" localSheetId="2">'SO2-01 - Most 14,311'!$128:$128</definedName>
    <definedName name="_xlnm._FilterDatabase" localSheetId="3" hidden="1">'SO3 - VRN '!$C$122:$K$143</definedName>
    <definedName name="_xlnm.Print_Area" localSheetId="3">'SO3 - VRN '!$C$4:$J$76,'SO3 - VRN '!$C$82:$J$104,'SO3 - VRN '!$C$110:$J$143</definedName>
    <definedName name="_xlnm.Print_Titles" localSheetId="3">'SO3 - VRN '!$122:$122</definedName>
  </definedNames>
  <calcPr/>
</workbook>
</file>

<file path=xl/calcChain.xml><?xml version="1.0" encoding="utf-8"?>
<calcChain xmlns="http://schemas.openxmlformats.org/spreadsheetml/2006/main">
  <c i="4" l="1" r="T141"/>
  <c r="R141"/>
  <c r="P141"/>
  <c r="R138"/>
  <c r="P135"/>
  <c r="J37"/>
  <c r="J36"/>
  <c i="1" r="AY97"/>
  <c i="4" r="J35"/>
  <c i="1" r="AX97"/>
  <c i="4"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T138"/>
  <c r="R139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91"/>
  <c r="J20"/>
  <c r="J18"/>
  <c r="E18"/>
  <c r="F92"/>
  <c r="J17"/>
  <c r="J15"/>
  <c r="E15"/>
  <c r="F119"/>
  <c r="J14"/>
  <c r="J12"/>
  <c r="J89"/>
  <c r="E7"/>
  <c r="E113"/>
  <c i="3" r="J37"/>
  <c r="J36"/>
  <c i="1" r="AY96"/>
  <c i="3" r="J35"/>
  <c i="1" r="AX96"/>
  <c i="3"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57"/>
  <c r="BH157"/>
  <c r="BG157"/>
  <c r="BF157"/>
  <c r="T157"/>
  <c r="T156"/>
  <c r="R157"/>
  <c r="R156"/>
  <c r="P157"/>
  <c r="P156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T131"/>
  <c r="R132"/>
  <c r="R131"/>
  <c r="P132"/>
  <c r="P131"/>
  <c r="F123"/>
  <c r="E121"/>
  <c r="F89"/>
  <c r="E87"/>
  <c r="J24"/>
  <c r="E24"/>
  <c r="J126"/>
  <c r="J23"/>
  <c r="J21"/>
  <c r="E21"/>
  <c r="J91"/>
  <c r="J20"/>
  <c r="J18"/>
  <c r="E18"/>
  <c r="F92"/>
  <c r="J17"/>
  <c r="J15"/>
  <c r="E15"/>
  <c r="F91"/>
  <c r="J14"/>
  <c r="J12"/>
  <c r="J89"/>
  <c r="E7"/>
  <c r="E85"/>
  <c i="2" r="J37"/>
  <c r="J36"/>
  <c i="1" r="AY95"/>
  <c i="2" r="J35"/>
  <c i="1" r="AX95"/>
  <c i="2" r="BI244"/>
  <c r="BH244"/>
  <c r="BG244"/>
  <c r="BF244"/>
  <c r="T244"/>
  <c r="R244"/>
  <c r="P244"/>
  <c r="BI243"/>
  <c r="BH243"/>
  <c r="BG243"/>
  <c r="BF243"/>
  <c r="T243"/>
  <c r="R243"/>
  <c r="P243"/>
  <c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1"/>
  <c r="BH191"/>
  <c r="BG191"/>
  <c r="BF191"/>
  <c r="T191"/>
  <c r="R191"/>
  <c r="P191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8"/>
  <c r="BH168"/>
  <c r="BG168"/>
  <c r="BF168"/>
  <c r="T168"/>
  <c r="R168"/>
  <c r="P168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92"/>
  <c r="J17"/>
  <c r="J15"/>
  <c r="E15"/>
  <c r="F121"/>
  <c r="J14"/>
  <c r="J12"/>
  <c r="J89"/>
  <c r="E7"/>
  <c r="E115"/>
  <c i="1" r="L90"/>
  <c r="AM90"/>
  <c r="AM89"/>
  <c r="L89"/>
  <c r="AM87"/>
  <c r="L87"/>
  <c r="L85"/>
  <c r="L84"/>
  <c i="4" r="J139"/>
  <c i="3" r="BK247"/>
  <c r="J198"/>
  <c r="J177"/>
  <c r="J173"/>
  <c r="J157"/>
  <c r="J153"/>
  <c r="J151"/>
  <c r="BK136"/>
  <c i="2" r="J202"/>
  <c r="J190"/>
  <c r="J177"/>
  <c r="BK131"/>
  <c r="J128"/>
  <c i="4" r="J134"/>
  <c r="J132"/>
  <c r="J130"/>
  <c i="3" r="BK243"/>
  <c r="BK236"/>
  <c r="BK232"/>
  <c r="BK229"/>
  <c r="J226"/>
  <c r="J183"/>
  <c r="J179"/>
  <c r="BK152"/>
  <c r="BK147"/>
  <c r="BK132"/>
  <c i="2" r="BK238"/>
  <c r="J232"/>
  <c r="J214"/>
  <c r="BK207"/>
  <c i="4" r="J137"/>
  <c r="BK136"/>
  <c r="J133"/>
  <c r="J128"/>
  <c r="J126"/>
  <c i="3" r="BK246"/>
  <c r="BK239"/>
  <c r="BK215"/>
  <c r="BK202"/>
  <c r="BK164"/>
  <c r="J132"/>
  <c i="2" r="BK234"/>
  <c r="J226"/>
  <c r="BK219"/>
  <c r="BK218"/>
  <c r="BK206"/>
  <c r="BK156"/>
  <c r="J155"/>
  <c r="J153"/>
  <c r="J139"/>
  <c r="BK135"/>
  <c r="J132"/>
  <c i="3" r="BK201"/>
  <c r="J195"/>
  <c r="J192"/>
  <c r="BK179"/>
  <c r="BK177"/>
  <c r="BK174"/>
  <c r="BK173"/>
  <c r="BK170"/>
  <c r="BK169"/>
  <c r="J148"/>
  <c i="2" r="J244"/>
  <c r="J229"/>
  <c r="BK217"/>
  <c r="BK214"/>
  <c r="J205"/>
  <c r="J152"/>
  <c r="BK139"/>
  <c i="4" r="BK143"/>
  <c r="J143"/>
  <c r="BK142"/>
  <c r="J142"/>
  <c r="BK140"/>
  <c r="J140"/>
  <c r="BK139"/>
  <c i="3" r="J244"/>
  <c r="J243"/>
  <c r="J236"/>
  <c r="BK227"/>
  <c r="J212"/>
  <c i="2" r="J234"/>
  <c r="J210"/>
  <c r="BK169"/>
  <c r="BK148"/>
  <c i="4" r="BK134"/>
  <c r="J127"/>
  <c i="3" r="BK244"/>
  <c r="J242"/>
  <c r="BK220"/>
  <c r="J219"/>
  <c r="J215"/>
  <c r="J206"/>
  <c r="J174"/>
  <c r="J139"/>
  <c i="2" r="BK226"/>
  <c r="J211"/>
  <c r="BK159"/>
  <c r="J158"/>
  <c r="BK157"/>
  <c i="3" r="BK235"/>
  <c r="J232"/>
  <c r="BK226"/>
  <c r="BK186"/>
  <c r="BK183"/>
  <c r="J168"/>
  <c r="J165"/>
  <c r="BK151"/>
  <c i="2" r="J243"/>
  <c r="BK239"/>
  <c r="J219"/>
  <c r="BK210"/>
  <c r="BK202"/>
  <c r="J199"/>
  <c r="BK143"/>
  <c i="4" r="BK137"/>
  <c r="BK133"/>
  <c r="BK126"/>
  <c i="3" r="BK153"/>
  <c r="BK148"/>
  <c i="2" r="BK152"/>
  <c r="J148"/>
  <c r="BK128"/>
  <c i="4" r="J136"/>
  <c i="3" r="J201"/>
  <c i="2" r="BK244"/>
  <c r="BK232"/>
  <c r="BK229"/>
  <c r="J222"/>
  <c r="J207"/>
  <c r="BK191"/>
  <c r="J161"/>
  <c r="J159"/>
  <c r="J145"/>
  <c r="J135"/>
  <c i="4" r="BK127"/>
  <c i="3" r="BK209"/>
  <c r="BK187"/>
  <c r="J144"/>
  <c r="BK142"/>
  <c i="2" r="BK227"/>
  <c r="BK174"/>
  <c r="J131"/>
  <c i="4" r="BK130"/>
  <c r="BK128"/>
  <c i="3" r="J229"/>
  <c r="J222"/>
  <c r="J220"/>
  <c r="J187"/>
  <c r="BK163"/>
  <c r="BK157"/>
  <c r="BK139"/>
  <c i="2" r="J239"/>
  <c r="J238"/>
  <c r="BK235"/>
  <c r="BK228"/>
  <c r="J218"/>
  <c r="J206"/>
  <c r="BK199"/>
  <c r="BK190"/>
  <c r="BK186"/>
  <c r="J143"/>
  <c r="BK132"/>
  <c i="4" r="BK132"/>
  <c i="3" r="J239"/>
  <c r="J169"/>
  <c r="J136"/>
  <c i="2" r="J227"/>
  <c r="J157"/>
  <c i="3" r="J228"/>
  <c r="J223"/>
  <c r="BK212"/>
  <c r="J209"/>
  <c r="BK206"/>
  <c i="2" r="BK183"/>
  <c r="BK177"/>
  <c r="J174"/>
  <c r="J168"/>
  <c i="4" r="F37"/>
  <c i="3" r="J227"/>
  <c r="J170"/>
  <c r="BK168"/>
  <c r="BK165"/>
  <c r="J147"/>
  <c r="J142"/>
  <c i="2" r="BK211"/>
  <c r="BK205"/>
  <c r="J186"/>
  <c r="J169"/>
  <c r="BK168"/>
  <c r="BK161"/>
  <c r="J156"/>
  <c r="BK153"/>
  <c i="1" r="AS94"/>
  <c i="4" r="F36"/>
  <c i="3" r="J247"/>
  <c r="J246"/>
  <c r="J235"/>
  <c r="BK222"/>
  <c r="J202"/>
  <c r="J164"/>
  <c r="J163"/>
  <c r="J152"/>
  <c r="BK144"/>
  <c i="2" r="BK243"/>
  <c r="J235"/>
  <c r="BK158"/>
  <c r="BK155"/>
  <c r="BK145"/>
  <c i="3" r="BK242"/>
  <c r="BK228"/>
  <c r="BK223"/>
  <c r="BK219"/>
  <c r="BK198"/>
  <c r="BK195"/>
  <c r="BK192"/>
  <c r="J186"/>
  <c i="2" r="J228"/>
  <c r="BK222"/>
  <c r="J217"/>
  <c r="J191"/>
  <c r="J183"/>
  <c i="4" r="J34"/>
  <c i="1" r="AW97"/>
  <c i="2" l="1" r="R182"/>
  <c r="P138"/>
  <c r="P160"/>
  <c r="R242"/>
  <c i="3" r="P135"/>
  <c r="P130"/>
  <c r="R218"/>
  <c r="R245"/>
  <c r="P162"/>
  <c i="2" r="T127"/>
  <c r="BK160"/>
  <c r="J160"/>
  <c r="J102"/>
  <c i="3" r="P182"/>
  <c r="P221"/>
  <c i="2" r="BK127"/>
  <c r="J127"/>
  <c r="J98"/>
  <c r="R144"/>
  <c r="P233"/>
  <c i="3" r="T135"/>
  <c r="T130"/>
  <c r="T129"/>
  <c r="BK218"/>
  <c r="J218"/>
  <c r="J105"/>
  <c i="4" r="BK125"/>
  <c r="J125"/>
  <c r="J98"/>
  <c i="3" r="T182"/>
  <c r="T221"/>
  <c r="T245"/>
  <c i="4" r="R125"/>
  <c i="2" r="BK138"/>
  <c r="J138"/>
  <c r="J99"/>
  <c r="T160"/>
  <c r="T242"/>
  <c i="3" r="P143"/>
  <c r="P218"/>
  <c r="BK245"/>
  <c r="J245"/>
  <c r="J109"/>
  <c i="4" r="P131"/>
  <c i="2" r="P182"/>
  <c i="3" r="R135"/>
  <c r="R130"/>
  <c r="R129"/>
  <c r="T162"/>
  <c r="BK225"/>
  <c r="J225"/>
  <c r="J108"/>
  <c i="4" r="T135"/>
  <c i="2" r="T182"/>
  <c i="3" r="R162"/>
  <c r="P225"/>
  <c i="2" r="R127"/>
  <c r="BK182"/>
  <c r="J182"/>
  <c r="J103"/>
  <c i="3" r="R143"/>
  <c r="T218"/>
  <c i="2" r="T138"/>
  <c r="P154"/>
  <c r="R233"/>
  <c i="3" r="BK135"/>
  <c r="J135"/>
  <c r="J99"/>
  <c r="BK162"/>
  <c r="J162"/>
  <c r="J102"/>
  <c r="T225"/>
  <c r="T224"/>
  <c i="4" r="P125"/>
  <c r="P124"/>
  <c r="P123"/>
  <c i="1" r="AU97"/>
  <c i="4" r="T125"/>
  <c r="BK131"/>
  <c r="J131"/>
  <c r="J100"/>
  <c r="R131"/>
  <c r="T131"/>
  <c r="BK135"/>
  <c r="J135"/>
  <c r="J101"/>
  <c r="R135"/>
  <c r="BK138"/>
  <c r="J138"/>
  <c r="J102"/>
  <c r="BK141"/>
  <c r="J141"/>
  <c r="J103"/>
  <c i="2" r="P127"/>
  <c r="T144"/>
  <c r="T154"/>
  <c r="BK242"/>
  <c r="J242"/>
  <c r="J105"/>
  <c i="3" r="BK182"/>
  <c r="J182"/>
  <c r="J104"/>
  <c r="BK221"/>
  <c r="J221"/>
  <c r="J106"/>
  <c r="P245"/>
  <c i="2" r="BK144"/>
  <c r="J144"/>
  <c r="J100"/>
  <c r="BK154"/>
  <c r="J154"/>
  <c r="J101"/>
  <c r="BK233"/>
  <c r="J233"/>
  <c r="J104"/>
  <c i="3" r="R182"/>
  <c r="R221"/>
  <c i="2" r="P144"/>
  <c r="R154"/>
  <c r="T233"/>
  <c i="3" r="BK143"/>
  <c r="J143"/>
  <c r="J100"/>
  <c i="2" r="R138"/>
  <c r="R160"/>
  <c r="P242"/>
  <c i="3" r="T143"/>
  <c r="R225"/>
  <c r="R224"/>
  <c i="2" r="J92"/>
  <c r="BE139"/>
  <c r="BE158"/>
  <c r="BE202"/>
  <c r="BE210"/>
  <c i="3" r="J125"/>
  <c r="BE164"/>
  <c r="BE169"/>
  <c r="BE174"/>
  <c r="BE206"/>
  <c r="BE236"/>
  <c i="2" r="BE148"/>
  <c r="BE159"/>
  <c r="BE206"/>
  <c r="BE244"/>
  <c i="3" r="F125"/>
  <c r="BE147"/>
  <c r="BE183"/>
  <c r="BE228"/>
  <c r="BE242"/>
  <c r="BE243"/>
  <c i="2" r="BE131"/>
  <c r="BE219"/>
  <c i="3" r="BE151"/>
  <c r="BE173"/>
  <c i="2" r="BE229"/>
  <c r="BE234"/>
  <c r="BE238"/>
  <c r="BE243"/>
  <c i="3" r="BE153"/>
  <c r="BE215"/>
  <c i="1" r="BC97"/>
  <c i="2" r="BE174"/>
  <c r="BE227"/>
  <c i="3" r="F126"/>
  <c r="BE244"/>
  <c r="BE246"/>
  <c r="BK131"/>
  <c r="BK156"/>
  <c r="J156"/>
  <c r="J101"/>
  <c i="2" r="F91"/>
  <c r="F122"/>
  <c r="BE232"/>
  <c i="3" r="E119"/>
  <c r="BE170"/>
  <c r="BE179"/>
  <c i="4" r="F120"/>
  <c r="BK129"/>
  <c r="J129"/>
  <c r="J99"/>
  <c i="2" r="J91"/>
  <c r="BE153"/>
  <c r="BE177"/>
  <c r="BE205"/>
  <c r="BE211"/>
  <c r="BE218"/>
  <c i="3" r="J123"/>
  <c r="BE136"/>
  <c r="BE148"/>
  <c r="BE152"/>
  <c r="BE163"/>
  <c r="BE192"/>
  <c r="BE195"/>
  <c r="BE212"/>
  <c i="4" r="F91"/>
  <c r="J119"/>
  <c r="BE128"/>
  <c i="2" r="E85"/>
  <c r="J119"/>
  <c r="BE155"/>
  <c r="BE183"/>
  <c r="BE226"/>
  <c i="3" r="BE132"/>
  <c r="BE220"/>
  <c i="4" r="J117"/>
  <c r="BE127"/>
  <c i="2" r="BE161"/>
  <c i="3" r="BE142"/>
  <c i="4" r="BE136"/>
  <c i="2" r="BE135"/>
  <c r="BE190"/>
  <c r="BE217"/>
  <c r="BE228"/>
  <c r="BE235"/>
  <c i="3" r="BE144"/>
  <c r="BE157"/>
  <c r="BE177"/>
  <c i="2" r="BE152"/>
  <c r="BE169"/>
  <c r="BE186"/>
  <c i="3" r="BE168"/>
  <c r="BE187"/>
  <c r="BE198"/>
  <c r="BE222"/>
  <c r="BE227"/>
  <c r="BE247"/>
  <c i="4" r="J92"/>
  <c i="2" r="BE156"/>
  <c r="BE191"/>
  <c i="3" r="BE139"/>
  <c r="BE232"/>
  <c i="4" r="E85"/>
  <c r="BE130"/>
  <c r="BE132"/>
  <c r="BE139"/>
  <c r="BE140"/>
  <c r="BE142"/>
  <c r="BE143"/>
  <c i="1" r="BD97"/>
  <c i="2" r="BE145"/>
  <c r="BE222"/>
  <c i="3" r="BE219"/>
  <c i="4" r="BE126"/>
  <c i="2" r="BE128"/>
  <c r="BE157"/>
  <c r="BE239"/>
  <c i="3" r="J92"/>
  <c r="BE165"/>
  <c r="BE209"/>
  <c r="BE226"/>
  <c r="BE235"/>
  <c i="2" r="BE199"/>
  <c i="3" r="BE239"/>
  <c i="2" r="BE132"/>
  <c r="BE143"/>
  <c r="BE168"/>
  <c r="BE207"/>
  <c r="BE214"/>
  <c i="3" r="BE186"/>
  <c r="BE201"/>
  <c r="BE202"/>
  <c r="BE223"/>
  <c r="BE229"/>
  <c r="BK178"/>
  <c r="J178"/>
  <c r="J103"/>
  <c i="4" r="BE133"/>
  <c r="BE134"/>
  <c r="BE137"/>
  <c i="2" r="F34"/>
  <c i="1" r="BA95"/>
  <c i="2" r="F35"/>
  <c i="1" r="BB95"/>
  <c i="3" r="F35"/>
  <c i="1" r="BB96"/>
  <c i="3" r="F34"/>
  <c i="1" r="BA96"/>
  <c i="3" r="F36"/>
  <c i="1" r="BC96"/>
  <c i="2" r="J34"/>
  <c i="1" r="AW95"/>
  <c i="3" r="F37"/>
  <c i="1" r="BD96"/>
  <c i="2" r="F36"/>
  <c i="1" r="BC95"/>
  <c i="4" r="F34"/>
  <c i="1" r="BA97"/>
  <c i="3" r="J34"/>
  <c i="1" r="AW96"/>
  <c i="2" r="F37"/>
  <c i="1" r="BD95"/>
  <c i="4" r="F35"/>
  <c i="1" r="BB97"/>
  <c i="2" l="1" r="P126"/>
  <c r="P125"/>
  <c i="1" r="AU95"/>
  <c i="3" r="P224"/>
  <c r="P129"/>
  <c i="1" r="AU96"/>
  <c i="4" r="R124"/>
  <c r="R123"/>
  <c i="3" r="BK130"/>
  <c r="J130"/>
  <c r="J97"/>
  <c i="2" r="T126"/>
  <c r="T125"/>
  <c i="4" r="T124"/>
  <c r="T123"/>
  <c i="2" r="R126"/>
  <c r="R125"/>
  <c i="3" r="J131"/>
  <c r="J98"/>
  <c r="BK224"/>
  <c r="J224"/>
  <c r="J107"/>
  <c i="4" r="BK124"/>
  <c r="J124"/>
  <c r="J97"/>
  <c i="2" r="BK126"/>
  <c r="J126"/>
  <c r="J97"/>
  <c i="3" r="F33"/>
  <c i="1" r="AZ96"/>
  <c r="BD94"/>
  <c r="W33"/>
  <c r="BA94"/>
  <c r="AW94"/>
  <c r="AK30"/>
  <c r="BC94"/>
  <c r="W32"/>
  <c i="2" r="F33"/>
  <c i="1" r="AZ95"/>
  <c i="2" r="J33"/>
  <c i="1" r="AV95"/>
  <c r="AT95"/>
  <c i="3" r="J33"/>
  <c i="1" r="AV96"/>
  <c r="AT96"/>
  <c i="4" r="F33"/>
  <c i="1" r="AZ97"/>
  <c i="4" r="J33"/>
  <c i="1" r="AV97"/>
  <c r="AT97"/>
  <c r="BB94"/>
  <c r="AX94"/>
  <c i="2" l="1" r="BK125"/>
  <c r="J125"/>
  <c i="3" r="BK129"/>
  <c r="J129"/>
  <c r="J96"/>
  <c i="4" r="BK123"/>
  <c r="J123"/>
  <c i="1" r="AZ94"/>
  <c r="W29"/>
  <c r="AU94"/>
  <c r="W31"/>
  <c r="AY94"/>
  <c i="2" r="J30"/>
  <c i="1" r="AG95"/>
  <c r="AN95"/>
  <c r="W30"/>
  <c i="4" r="J30"/>
  <c i="1" r="AG97"/>
  <c r="AN97"/>
  <c i="4" l="1" r="J96"/>
  <c i="2" r="J39"/>
  <c r="J96"/>
  <c i="4" r="J39"/>
  <c i="1" r="AV94"/>
  <c r="AK29"/>
  <c i="3" r="J30"/>
  <c i="1" r="AG96"/>
  <c r="AN96"/>
  <c i="3" l="1" r="J39"/>
  <c i="1" r="AT94"/>
  <c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<sst xmlns="http://schemas.openxmlformats.org/spreadsheetml/2006/main">
  <si>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</si>
  <si>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</si>
  <si>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</si>
  <si>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</si>
  <si>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</si>
  <si>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{8a941e0d-196a-48e6-ab69-36917dafa6ca}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</si>
  <si>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</si>
  <si>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</si>
  <si>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</si>
  <si>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</si>
  <si>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</si>
  <si>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</si>
  <si>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0,00001</t>
  </si>
  <si>
    <t>Kód:</t>
  </si>
  <si>
    <t>65426013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</si>
  <si>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</si>
  <si>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</si>
  <si>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mostů km 12,323 a km 14,311 na trati Rožnov - Černý Kříž</t>
  </si>
  <si>
    <t>KSO:</t>
  </si>
  <si>
    <t>CC-CZ:</t>
  </si>
  <si>
    <t>Místo:</t>
  </si>
  <si>
    <t xml:space="preserve"> </t>
  </si>
  <si>
    <t>Datum:</t>
  </si>
  <si>
    <t>12. 2. 2026</t>
  </si>
  <si>
    <t>Zadavatel:</t>
  </si>
  <si>
    <t>IČ:</t>
  </si>
  <si>
    <t>70994234</t>
  </si>
  <si>
    <t>Správa železnic s.o.</t>
  </si>
  <si>
    <t>DIČ:</t>
  </si>
  <si>
    <t>CZ 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</si>
  <si>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</si>
  <si>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</si>
  <si>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</si>
  <si>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</si>
  <si>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</si>
  <si>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</si>
  <si>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</si>
  <si>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</si>
  <si>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</si>
  <si>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</si>
  <si>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</si>
  <si>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</si>
  <si>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</si>
  <si>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</si>
  <si>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</si>
  <si>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</si>
  <si>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</si>
  <si>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</si>
  <si>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</si>
  <si>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</si>
  <si>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</si>
  <si>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</si>
  <si>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</si>
  <si>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</si>
  <si>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</si>
  <si>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</si>
  <si>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</si>
  <si>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</si>
  <si>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</si>
  <si>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</si>
  <si>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</si>
  <si>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</si>
  <si>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</si>
  <si>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</si>
  <si>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</si>
  <si>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</si>
  <si>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</si>
  <si>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</si>
  <si>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</si>
  <si>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</si>
  <si>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</si>
  <si>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</si>
  <si>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</si>
  <si>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</si>
  <si>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</si>
  <si>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</si>
  <si>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</si>
  <si>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</si>
  <si>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</si>
  <si>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</si>
  <si>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</si>
  <si>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SO1-01</t>
  </si>
  <si>
    <t>Most 12,323</t>
  </si>
  <si>
    <t>STA</t>
  </si>
  <si>
    <t>1</t>
  </si>
  <si>
    <t>{c259cdfd-b260-4297-8944-b5c3b8c8c426}</t>
  </si>
  <si>
    <t>2</t>
  </si>
  <si>
    <t>SO2-01</t>
  </si>
  <si>
    <t>Most 14,311</t>
  </si>
  <si>
    <t>{04e03693-c96c-4163-b253-71caaaaa96fe}</t>
  </si>
  <si>
    <t>SO3</t>
  </si>
  <si>
    <t xml:space="preserve">VRN </t>
  </si>
  <si>
    <t>{20a36245-5190-48bf-9397-b6423cddcb8c}</t>
  </si>
  <si>
    <t>KRYCÍ LIST SOUPISU PRACÍ</t>
  </si>
  <si>
    <t>Objekt:</t>
  </si>
  <si>
    <t>SO1-01 - Most 12,323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</si>
  <si>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</si>
  <si>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</si>
  <si>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</si>
  <si>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</si>
  <si>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</si>
  <si>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</si>
  <si>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</si>
  <si>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</si>
  <si>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</si>
  <si>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</si>
  <si>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</si>
  <si>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</si>
  <si>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</si>
  <si>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</si>
  <si>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</si>
  <si>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</si>
  <si>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</si>
  <si>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</si>
  <si>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</si>
  <si>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</si>
  <si>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</si>
  <si>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</si>
  <si>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</si>
  <si>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</si>
  <si>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</si>
  <si>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</si>
  <si>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</si>
  <si>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</si>
  <si>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</si>
  <si>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</si>
  <si>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</si>
  <si>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</si>
  <si>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111203201</t>
  </si>
  <si>
    <t>Odstranění křovin a stromů s ponecháním kořenů z plochy do 1000 m2</t>
  </si>
  <si>
    <t>m2</t>
  </si>
  <si>
    <t>4</t>
  </si>
  <si>
    <t>1424018349</t>
  </si>
  <si>
    <t>VV</t>
  </si>
  <si>
    <t>4*20,0</t>
  </si>
  <si>
    <t>Součet</t>
  </si>
  <si>
    <t>112155315</t>
  </si>
  <si>
    <t>Štěpkování keřového porostu hustého s naložením</t>
  </si>
  <si>
    <t>1960160816</t>
  </si>
  <si>
    <t>3</t>
  </si>
  <si>
    <t>119001422</t>
  </si>
  <si>
    <t>Dočasné zajištění kabelů a kabelových tratí z 6 volně ložených kabelů</t>
  </si>
  <si>
    <t>m</t>
  </si>
  <si>
    <t>1974416114</t>
  </si>
  <si>
    <t>2*17,0</t>
  </si>
  <si>
    <t>181111112</t>
  </si>
  <si>
    <t>Plošná úprava terénu do 500 m2 zemina skupiny 1 až 4 nerovnosti přes 50 do 100 mm ve svahu přes 1:5 do 1:2</t>
  </si>
  <si>
    <t>256091326</t>
  </si>
  <si>
    <t>4*(5,0*5,0)"svahové kužele u křídel</t>
  </si>
  <si>
    <t>Svislé a kompletní konstrukce</t>
  </si>
  <si>
    <t>5</t>
  </si>
  <si>
    <t>395901312</t>
  </si>
  <si>
    <t>Vysekání spár l přes 6 do 8 m hl přes 40 do 80 mm v opěře hornina suchá</t>
  </si>
  <si>
    <t>744920243</t>
  </si>
  <si>
    <t>2*(4,0*3,0)"opěry</t>
  </si>
  <si>
    <t>(5,0*3,0)*4/2"křídla</t>
  </si>
  <si>
    <t>6</t>
  </si>
  <si>
    <t>985232112</t>
  </si>
  <si>
    <t>Hloubkové spárování zdiva aktivovanou maltou spára hl do 80 mm dl přes 6 do 12 m/m2</t>
  </si>
  <si>
    <t>-1461803131</t>
  </si>
  <si>
    <t>Vodorovné konstrukce</t>
  </si>
  <si>
    <t>7</t>
  </si>
  <si>
    <t>421941111</t>
  </si>
  <si>
    <t>Zřízení podlahy z plechu na mostnicích, chodnících nebo revizních lávkách</t>
  </si>
  <si>
    <t>1452164593</t>
  </si>
  <si>
    <t>3*(1,45*1,58)+3*(1,55*1,58)+1,46"na konstrukci a pozednicích</t>
  </si>
  <si>
    <t>8</t>
  </si>
  <si>
    <t>421941521</t>
  </si>
  <si>
    <t>Demontáž podlahových plechů bez výztuh na mostech</t>
  </si>
  <si>
    <t>-1221453363</t>
  </si>
  <si>
    <t>3*(1,35*1,58)+3*(1,45*1,58)"stávající chodníkové plechy vpravo a vlevo</t>
  </si>
  <si>
    <t>2*(0,37*0,919)+4*(0,33*0,37)+2*(0,11*0,775)+2*(0,11*0,52)" na pozednicích</t>
  </si>
  <si>
    <t>9</t>
  </si>
  <si>
    <t>429172211R</t>
  </si>
  <si>
    <t>Oprava svarů na nosné konstrukci a ložiskových deskách</t>
  </si>
  <si>
    <t>kpl</t>
  </si>
  <si>
    <t>40310970</t>
  </si>
  <si>
    <t>10</t>
  </si>
  <si>
    <t>429173111</t>
  </si>
  <si>
    <t>Přizvednutí a spuštění kcí hmotnosti do 10 t</t>
  </si>
  <si>
    <t>t</t>
  </si>
  <si>
    <t>44306138</t>
  </si>
  <si>
    <t>Komunikace</t>
  </si>
  <si>
    <t>11</t>
  </si>
  <si>
    <t>521391511</t>
  </si>
  <si>
    <t>Montáž kolejnice soustavy S49</t>
  </si>
  <si>
    <t>-540678334</t>
  </si>
  <si>
    <t>525991121</t>
  </si>
  <si>
    <t>Demontáž kolejnic všech soustav do 50 kg/m</t>
  </si>
  <si>
    <t>-1688828571</t>
  </si>
  <si>
    <t>13</t>
  </si>
  <si>
    <t>548121613</t>
  </si>
  <si>
    <t>Svařování kolejnic aluminotermicky plný předehřev soustavy S49</t>
  </si>
  <si>
    <t>kus</t>
  </si>
  <si>
    <t>-1803853859</t>
  </si>
  <si>
    <t>14</t>
  </si>
  <si>
    <t>548131121</t>
  </si>
  <si>
    <t>Dělení kolejnic všech soustav řezáním nebo rozbroušením</t>
  </si>
  <si>
    <t>1732478187</t>
  </si>
  <si>
    <t>15</t>
  </si>
  <si>
    <t>590903202R</t>
  </si>
  <si>
    <t xml:space="preserve">Přesná úprava GPK koleje směrové a výškové uspořádání </t>
  </si>
  <si>
    <t>1595188714</t>
  </si>
  <si>
    <t>Úpravy povrchů, podlahy a osazování výplní</t>
  </si>
  <si>
    <t>16</t>
  </si>
  <si>
    <t>628613223</t>
  </si>
  <si>
    <t>Protikorozní ochrana OK mostu III.tř.-základní a podkladní epoxidový, vrchní PU nátěr bez metalizace</t>
  </si>
  <si>
    <t>-42399473</t>
  </si>
  <si>
    <t>97,57-27,55"ocelová konstrukce mostu-stávající zábradlí</t>
  </si>
  <si>
    <t>(2*(3*(1,45*1,58)+3*(1,55*1,58)))+3,0"nové podlahy+stávající podlahy na pozednicích</t>
  </si>
  <si>
    <t>2*(5,0*1,5)+2,0"zábradlí na konstrukci 2 ks+prodloužené konzoly</t>
  </si>
  <si>
    <t>4*(4,1*1,1)+4,0+1,0"nové zábradlí na křídlech 4 ks+rozšíření+ kotevní desky</t>
  </si>
  <si>
    <t>141,5*0,10"10% navýšení /141,50 m2</t>
  </si>
  <si>
    <t>17</t>
  </si>
  <si>
    <t>628613911</t>
  </si>
  <si>
    <t>Mechanické vyčištění hloubkové koroze mezi jednotlivými prvky OK mostů</t>
  </si>
  <si>
    <t>532631962</t>
  </si>
  <si>
    <t>18</t>
  </si>
  <si>
    <t>629995101</t>
  </si>
  <si>
    <t>Očištění vnějších ploch tlakovou vodou</t>
  </si>
  <si>
    <t>-1122805840</t>
  </si>
  <si>
    <t>59,89"betonové zdivo</t>
  </si>
  <si>
    <t>19</t>
  </si>
  <si>
    <t>629995201</t>
  </si>
  <si>
    <t>Očištění vnějších ploch otryskáním sušeným křemičitým pískem</t>
  </si>
  <si>
    <t>-1607275692</t>
  </si>
  <si>
    <t>54,0"plocha zdiva</t>
  </si>
  <si>
    <t>20</t>
  </si>
  <si>
    <t>985121101</t>
  </si>
  <si>
    <t>Tryskání degradovaného betonu stěn a rubu kleneb sušeným pískem</t>
  </si>
  <si>
    <t>1601914882</t>
  </si>
  <si>
    <t>2*(7,2*2,5)"úložné prahy</t>
  </si>
  <si>
    <t>4*(3,5*1,05+3,5*0,25+0,5*0,25)"římsy křídel</t>
  </si>
  <si>
    <t>4*(1,35*0,6+1,35*0,25+0,6*0,25)"parapetní římsy na opěrou</t>
  </si>
  <si>
    <t>Ostatní konstrukce a práce, bourání</t>
  </si>
  <si>
    <t>429172112R</t>
  </si>
  <si>
    <t>Výroba ocelových prvků pro opravu mostů šroubovaných nebo svařovaných přes 100 kg</t>
  </si>
  <si>
    <t>-1619180377</t>
  </si>
  <si>
    <t>1"výměna vadných částí přímého upevnění</t>
  </si>
  <si>
    <t>22</t>
  </si>
  <si>
    <t>911121211</t>
  </si>
  <si>
    <t>Výroba ocelového zábradlí při opravách mostů</t>
  </si>
  <si>
    <t>998392677</t>
  </si>
  <si>
    <t>2*5,0"na konstrukci</t>
  </si>
  <si>
    <t>4*4,1"na římsy křídel</t>
  </si>
  <si>
    <t>23</t>
  </si>
  <si>
    <t>911121311</t>
  </si>
  <si>
    <t>Montáž ocelového zábradlí při opravách mostů</t>
  </si>
  <si>
    <t>150698678</t>
  </si>
  <si>
    <t>24</t>
  </si>
  <si>
    <t>M</t>
  </si>
  <si>
    <t>13431000</t>
  </si>
  <si>
    <t>úhelník ocelový rovnostranný jakost S235JR (11 375) 70x70x8mm</t>
  </si>
  <si>
    <t>-276497730</t>
  </si>
  <si>
    <t>2*4*1,5*8,48/1000"sloupky na konstrukci 2 x 4 ks</t>
  </si>
  <si>
    <t>2*3*5,0*8,48/1000"madla na konstrukci 2 x 3 ks</t>
  </si>
  <si>
    <t>2*4*0,2*8,48/1000"vodorovné prodloužení chodníkových nosníků na konstrukci 2 x 4 ks</t>
  </si>
  <si>
    <t>4*3*1,1*8,48/1000"sloupky na křídlech 4 x 3 ks</t>
  </si>
  <si>
    <t>4*3*4,1*8,48/1000"madla na křídlech 4 x 3 ks</t>
  </si>
  <si>
    <t>4*3*0,3*8,48/1000"vodorovné prodloužení na kotevních deskách na křídlech- rozšíření 4 x 3 ks</t>
  </si>
  <si>
    <t>25</t>
  </si>
  <si>
    <t>13511130</t>
  </si>
  <si>
    <t>ocel široká jakost S235JR 160x20mm</t>
  </si>
  <si>
    <t>-677923213</t>
  </si>
  <si>
    <t>2,4*25,12/1000"kotevní desky zábradlí</t>
  </si>
  <si>
    <t>26</t>
  </si>
  <si>
    <t>54879444</t>
  </si>
  <si>
    <t>šroub kotevní nerezový pro chemickou kotvu M12x220mm</t>
  </si>
  <si>
    <t>-528828177</t>
  </si>
  <si>
    <t>4*3*4</t>
  </si>
  <si>
    <t>27</t>
  </si>
  <si>
    <t>938905311</t>
  </si>
  <si>
    <t>Údržba OK mostů - očistění, nátěr, namazání ložisek</t>
  </si>
  <si>
    <t>412529486</t>
  </si>
  <si>
    <t>28</t>
  </si>
  <si>
    <t>938905312</t>
  </si>
  <si>
    <t>Údržba OK mostů - vysekání obetonávky ložisek a zalití ložiskových desek</t>
  </si>
  <si>
    <t>153135018</t>
  </si>
  <si>
    <t>29</t>
  </si>
  <si>
    <t>941111111</t>
  </si>
  <si>
    <t>Montáž lešení řadového trubkového lehkého s podlahami zatížení do 200 kg/m2 š od 0,6 do 0,9 m v do 10 m</t>
  </si>
  <si>
    <t>1411975043</t>
  </si>
  <si>
    <t>2*6,0*3,0+4*2,5*1,0"kolem opěr a křídel</t>
  </si>
  <si>
    <t>30</t>
  </si>
  <si>
    <t>941111811</t>
  </si>
  <si>
    <t>Demontáž lešení řadového trubkového lehkého s podlahami zatížení do 200 kg/m2 š od 0,6 do 0,9 m v do 10 m</t>
  </si>
  <si>
    <t>1819026893</t>
  </si>
  <si>
    <t>31</t>
  </si>
  <si>
    <t>941111211</t>
  </si>
  <si>
    <t>Příplatek k lešení řadovému trubkovému lehkému s podlahami do 200 kg/m2 š od 0,6 do 0,9 m v do 10 m za každý den použití</t>
  </si>
  <si>
    <t>454061142</t>
  </si>
  <si>
    <t>46,0*30"30 dní</t>
  </si>
  <si>
    <t>32</t>
  </si>
  <si>
    <t>944611111</t>
  </si>
  <si>
    <t>Montáž ochranné plachty z textilie z umělých vláken</t>
  </si>
  <si>
    <t>-1001788791</t>
  </si>
  <si>
    <t>6,0*12,0</t>
  </si>
  <si>
    <t>33</t>
  </si>
  <si>
    <t>69311082</t>
  </si>
  <si>
    <t>geotextilie netkaná separační, ochranná, filtrační, drenážní PP 500g/m2</t>
  </si>
  <si>
    <t>-505520865</t>
  </si>
  <si>
    <t>34</t>
  </si>
  <si>
    <t>944611811</t>
  </si>
  <si>
    <t>Demontáž ochranné plachty z textilie z umělých vláken</t>
  </si>
  <si>
    <t>1439494748</t>
  </si>
  <si>
    <t>35</t>
  </si>
  <si>
    <t>944611211</t>
  </si>
  <si>
    <t>Příplatek k ochranné plachtě za každý den použití</t>
  </si>
  <si>
    <t>-1433559369</t>
  </si>
  <si>
    <t>72*30</t>
  </si>
  <si>
    <t>36</t>
  </si>
  <si>
    <t>966075141</t>
  </si>
  <si>
    <t>Odstranění kovového zábradlí vcelku</t>
  </si>
  <si>
    <t>-698223264</t>
  </si>
  <si>
    <t>4,83+4,73"na konstrukci</t>
  </si>
  <si>
    <t>(4,1+3,92)+(4,02+4,12)"vlevo a vpravo na křídlech</t>
  </si>
  <si>
    <t>37</t>
  </si>
  <si>
    <t>985233121</t>
  </si>
  <si>
    <t>Úprava spár po spárování zdiva uhlazením spára dl přes 6 do 12 m/m2</t>
  </si>
  <si>
    <t>-859320252</t>
  </si>
  <si>
    <t>38</t>
  </si>
  <si>
    <t>985311112</t>
  </si>
  <si>
    <t>Reprofilace stěn cementovou sanační maltou tl přes 10 do 20 mm</t>
  </si>
  <si>
    <t>-2034900370</t>
  </si>
  <si>
    <t>39</t>
  </si>
  <si>
    <t>985324211</t>
  </si>
  <si>
    <t>Ochranný akrylátový nátěr betonu dvojnásobný s impregnací S2 (OS-B)</t>
  </si>
  <si>
    <t>2000408267</t>
  </si>
  <si>
    <t>40</t>
  </si>
  <si>
    <t>985324911</t>
  </si>
  <si>
    <t>Příplatek k cenám ochranných nátěrů betonu za práci ve stísněném prostoru</t>
  </si>
  <si>
    <t>-145196347</t>
  </si>
  <si>
    <t>59,89/3"30%</t>
  </si>
  <si>
    <t>41</t>
  </si>
  <si>
    <t>985324912</t>
  </si>
  <si>
    <t>Příplatek k cenám ochranných nátěrů betonu za plochu do 10 m2 jednotlivě</t>
  </si>
  <si>
    <t>-1984533655</t>
  </si>
  <si>
    <t>997</t>
  </si>
  <si>
    <t>Přesun sutě</t>
  </si>
  <si>
    <t>42</t>
  </si>
  <si>
    <t>997013501</t>
  </si>
  <si>
    <t>Odvoz suti a vybouraných hmot na skládku nebo meziskládku do 1 km se složením</t>
  </si>
  <si>
    <t>-1177556871</t>
  </si>
  <si>
    <t>43</t>
  </si>
  <si>
    <t>997013509</t>
  </si>
  <si>
    <t>Příplatek k odvozu suti a vybouraných hmot na skládku ZKD 1 km přes 1 km</t>
  </si>
  <si>
    <t>-410542705</t>
  </si>
  <si>
    <t>24,56489*60</t>
  </si>
  <si>
    <t>44</t>
  </si>
  <si>
    <t>997013631</t>
  </si>
  <si>
    <t>Poplatek za uložení na skládce (skládkovné) stavebního odpadu směsného kód odpadu 17 09 04</t>
  </si>
  <si>
    <t>-388414604</t>
  </si>
  <si>
    <t>45</t>
  </si>
  <si>
    <t>997013843</t>
  </si>
  <si>
    <t>Poplatek za uložení na skládce (skládkovné) odpadu po otryskávání s obsahem nebezpečných látek kód odpadu 12 01 16</t>
  </si>
  <si>
    <t>572722354</t>
  </si>
  <si>
    <t>1,296+0,299</t>
  </si>
  <si>
    <t>998</t>
  </si>
  <si>
    <t>Přesun hmot</t>
  </si>
  <si>
    <t>46</t>
  </si>
  <si>
    <t>998212111</t>
  </si>
  <si>
    <t>Přesun hmot pro mosty zděné, monolitické betonové nebo ocelové v do 20 m</t>
  </si>
  <si>
    <t>-1919017891</t>
  </si>
  <si>
    <t>47</t>
  </si>
  <si>
    <t>998212191</t>
  </si>
  <si>
    <t>Příplatek k přesunu hmot pro mosty zděné nebo monolitické za zvětšený přesun do 1000 m</t>
  </si>
  <si>
    <t>-1019551720</t>
  </si>
  <si>
    <t>SO2-01 - Most 14,311</t>
  </si>
  <si>
    <t xml:space="preserve">    2 - Zakládání</t>
  </si>
  <si>
    <t>PSV - Práce a dodávky PSV</t>
  </si>
  <si>
    <t xml:space="preserve">    711 - Izolace proti vodě, vlhkosti a plynům</t>
  </si>
  <si>
    <t xml:space="preserve">    714 - Akustická a protiotřesová opatření</t>
  </si>
  <si>
    <t>119001421</t>
  </si>
  <si>
    <t>Dočasné zajištění kabelů a kabelových tratí ze 3 volně ložených kabelů</t>
  </si>
  <si>
    <t>-1482920560</t>
  </si>
  <si>
    <t>2*10</t>
  </si>
  <si>
    <t>Zakládání</t>
  </si>
  <si>
    <t>212795111</t>
  </si>
  <si>
    <t>Příčné odvodnění mostní opěry z plastových trub DN 160 včetně podkladního betonu, štěrkového obsypu</t>
  </si>
  <si>
    <t>1559907808</t>
  </si>
  <si>
    <t>2*7</t>
  </si>
  <si>
    <t>271542211</t>
  </si>
  <si>
    <t>Podsyp pod základové konstrukce se zhutněním z netříděné štěrkodrtě</t>
  </si>
  <si>
    <t>m3</t>
  </si>
  <si>
    <t>-2037701595</t>
  </si>
  <si>
    <t>10,0*4,0*0,1"pod vyrovnávací beton SVI</t>
  </si>
  <si>
    <t>273361412</t>
  </si>
  <si>
    <t>Výztuž základových desek ze svařovaných sítí přes 3,5 do 6 kg/m2</t>
  </si>
  <si>
    <t>863740926</t>
  </si>
  <si>
    <t>317321118</t>
  </si>
  <si>
    <t>Mostní římsy ze ŽB C 30/37</t>
  </si>
  <si>
    <t>-425556314</t>
  </si>
  <si>
    <t>2*(7,0*0,6*0,5)"nové římsy čelních zdí</t>
  </si>
  <si>
    <t>317321191</t>
  </si>
  <si>
    <t>Příplatek k mostním římsám ze ŽB za betonáž malého rozsahu do 25 m3</t>
  </si>
  <si>
    <t>714061124</t>
  </si>
  <si>
    <t>317353121</t>
  </si>
  <si>
    <t>Bednění mostních říms všech tvarů - zřízení</t>
  </si>
  <si>
    <t>-54988093</t>
  </si>
  <si>
    <t>4*(7,0*0,5)+4*(0,5*0,6)</t>
  </si>
  <si>
    <t>317353221</t>
  </si>
  <si>
    <t>Bednění mostních říms všech tvarů - odstranění</t>
  </si>
  <si>
    <t>1135486920</t>
  </si>
  <si>
    <t>317361116</t>
  </si>
  <si>
    <t>Výztuž mostních říms z betonářské oceli 10 505</t>
  </si>
  <si>
    <t>492517586</t>
  </si>
  <si>
    <t>327215411</t>
  </si>
  <si>
    <t>Opěrná zeď z gabionových matrací z dvouzákrutové sítě s úpravou galfan vyplněná částečně rovnaným kamenem</t>
  </si>
  <si>
    <t>67348986</t>
  </si>
  <si>
    <t>2*(1,0*0,5*0,5)</t>
  </si>
  <si>
    <t>457311117</t>
  </si>
  <si>
    <t>Vyrovnávací nebo spádový beton C 25/30 včetně úpravy povrchu</t>
  </si>
  <si>
    <t>-1631559079</t>
  </si>
  <si>
    <t>10,0*4,0*0,1"pod izolaci</t>
  </si>
  <si>
    <t>2*(1,0*0,5*0,15)"pod gabiony</t>
  </si>
  <si>
    <t>2*(0,6*0,6*0,2)"obetonování příčného odvodnění</t>
  </si>
  <si>
    <t>521351118</t>
  </si>
  <si>
    <t>Montáž koleje stykované na pražcích betonových soustavy S49 rozdělení c</t>
  </si>
  <si>
    <t>1541853705</t>
  </si>
  <si>
    <t>525341111</t>
  </si>
  <si>
    <t>Demontáž koleje na pražcích betonových soustavy S49 rozdělení c</t>
  </si>
  <si>
    <t>1889945105</t>
  </si>
  <si>
    <t>13021016</t>
  </si>
  <si>
    <t>tyč ocelová kruhová žebírková DIN 488 jakost B500B (10 505) výztuž do betonu D 18mm</t>
  </si>
  <si>
    <t>706141044</t>
  </si>
  <si>
    <t>(2*10*0,8)*2/1000"spřahovací trny říms</t>
  </si>
  <si>
    <t>168063176</t>
  </si>
  <si>
    <t>332341959</t>
  </si>
  <si>
    <t>512531111</t>
  </si>
  <si>
    <t>Odstranění kolejového lože z kameniva po rozebrání koleje</t>
  </si>
  <si>
    <t>1382978416</t>
  </si>
  <si>
    <t>10,0*4,0*0,4</t>
  </si>
  <si>
    <t>511501255</t>
  </si>
  <si>
    <t>Zřízení kolejového lože z drceného kameniva</t>
  </si>
  <si>
    <t>-1625243677</t>
  </si>
  <si>
    <t>511501111</t>
  </si>
  <si>
    <t>Konstrukční vrstva tělesa železničního spodku ze štěrkodrti</t>
  </si>
  <si>
    <t>512</t>
  </si>
  <si>
    <t>-1987538108</t>
  </si>
  <si>
    <t>2,2*16</t>
  </si>
  <si>
    <t>Přesná úprava GPK koleje směrové a výškové uspořádání pražce betonové</t>
  </si>
  <si>
    <t>2100416428</t>
  </si>
  <si>
    <t>628613511</t>
  </si>
  <si>
    <t>Ochranný nátěr OK mostů - základní a podkladní epoxidový, vrchní PU, tl. min 280 µm</t>
  </si>
  <si>
    <t>-1498476067</t>
  </si>
  <si>
    <t>(2*7,0*1,1)+2,7+0,7"zábradlí,rozšíření,kotevní desky</t>
  </si>
  <si>
    <t>-1450580257</t>
  </si>
  <si>
    <t>2*7,0</t>
  </si>
  <si>
    <t>2001361362</t>
  </si>
  <si>
    <t>-956301240</t>
  </si>
  <si>
    <t>(2*4,0*1,1)*8,48/1000" sloupky</t>
  </si>
  <si>
    <t>(2*3*7,0)*8,48/1000"madla</t>
  </si>
  <si>
    <t>(2*4*0,3)*8,48/1000"upevnění-rozšíření</t>
  </si>
  <si>
    <t>163723166</t>
  </si>
  <si>
    <t>1,6*0,02512</t>
  </si>
  <si>
    <t>919422534</t>
  </si>
  <si>
    <t>2*4*4</t>
  </si>
  <si>
    <t>911122111</t>
  </si>
  <si>
    <t>Výroba dílů ocelového zábradlí do 50 kg při opravách mostů</t>
  </si>
  <si>
    <t>kg</t>
  </si>
  <si>
    <t>1411851833</t>
  </si>
  <si>
    <t>2*4*0,2*8,48</t>
  </si>
  <si>
    <t>911122211</t>
  </si>
  <si>
    <t>Montáž dílů ocelového zábradlí do 50 kg při opravách mostů</t>
  </si>
  <si>
    <t>-2095903750</t>
  </si>
  <si>
    <t>938132111</t>
  </si>
  <si>
    <t>Údržba svahu a svahových kuželů v okolí říms a křídel</t>
  </si>
  <si>
    <t>2081677046</t>
  </si>
  <si>
    <t>2*(2,5*1,5)"svahové kužele vlevo</t>
  </si>
  <si>
    <t>2*(2,0*3,0)"svahové kužele vpravo</t>
  </si>
  <si>
    <t>963051111</t>
  </si>
  <si>
    <t>Bourání mostní nosné konstrukce z ŽB</t>
  </si>
  <si>
    <t>-1100766327</t>
  </si>
  <si>
    <t>2*(7,0*0,6*0,3)"římsy</t>
  </si>
  <si>
    <t>586294227</t>
  </si>
  <si>
    <t>2*6,72</t>
  </si>
  <si>
    <t>977131116</t>
  </si>
  <si>
    <t>Vrty příklepovými vrtáky D přes 16 do 20 mm do cihelného zdiva nebo prostého betonu</t>
  </si>
  <si>
    <t>-16267818</t>
  </si>
  <si>
    <t>2*10*0,8"spřažení říms</t>
  </si>
  <si>
    <t>985131111</t>
  </si>
  <si>
    <t>Očištění ploch stěn, rubu kleneb a podlah tlakovou vodou</t>
  </si>
  <si>
    <t>2022663073</t>
  </si>
  <si>
    <t>2*((7,0*0,8)-(2,3*0,55))"čelní zdi</t>
  </si>
  <si>
    <t>997013862</t>
  </si>
  <si>
    <t>Poplatek za předání recyklačnímu zařízení stavebního odpadu z armovaného betonu kód odpadu 17 01 01</t>
  </si>
  <si>
    <t>871265436</t>
  </si>
  <si>
    <t>997211611</t>
  </si>
  <si>
    <t>Nakládání suti na dopravní prostředky pro vodorovnou dopravu</t>
  </si>
  <si>
    <t>-411905222</t>
  </si>
  <si>
    <t>-780564341</t>
  </si>
  <si>
    <t>998212195</t>
  </si>
  <si>
    <t>Příplatek k přesunu hmot pro mosty zděné nebo monolitické za zvětšený přesun do 5000 m</t>
  </si>
  <si>
    <t>1665154187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</si>
  <si>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</si>
  <si>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</si>
  <si>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</si>
  <si>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</si>
  <si>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</si>
  <si>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</si>
  <si>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1010873715</t>
  </si>
  <si>
    <t>711112001</t>
  </si>
  <si>
    <t>Provedení izolace proti zemní vlhkosti svislé za studena nátěrem penetračním</t>
  </si>
  <si>
    <t>-1887371228</t>
  </si>
  <si>
    <t>919726126</t>
  </si>
  <si>
    <t>Geotextilie pro ochranu, separaci a filtraci netkaná měrná hm přes 1000 do 1200 g/m2</t>
  </si>
  <si>
    <t>-646806121</t>
  </si>
  <si>
    <t>711141559</t>
  </si>
  <si>
    <t>Provedení izolace proti zemní vlhkosti pásy přitavením vodorovné NAIP</t>
  </si>
  <si>
    <t>-1902758782</t>
  </si>
  <si>
    <t>(7,0+3,0)*4,0</t>
  </si>
  <si>
    <t>711142559</t>
  </si>
  <si>
    <t>Provedení izolace proti zemní vlhkosti pásy přitavením svislé NAIP</t>
  </si>
  <si>
    <t>704996825</t>
  </si>
  <si>
    <t>(7,0+1,2)*0,5*2</t>
  </si>
  <si>
    <t>711491175</t>
  </si>
  <si>
    <t>Připevnění doplňků izolace proti vodě kotvícími pásky</t>
  </si>
  <si>
    <t>1596865026</t>
  </si>
  <si>
    <t>998711101</t>
  </si>
  <si>
    <t>Přesun hmot tonážní pro izolace proti vodě, vlhkosti a plynům v objektech v do 6 m</t>
  </si>
  <si>
    <t>-1562641113</t>
  </si>
  <si>
    <t>0,265</t>
  </si>
  <si>
    <t>11163150</t>
  </si>
  <si>
    <t>lak penetrační asfaltový</t>
  </si>
  <si>
    <t>-1656960886</t>
  </si>
  <si>
    <t>48,2*0,35/1000</t>
  </si>
  <si>
    <t>13756620</t>
  </si>
  <si>
    <t>plech nerezový tl 0,5mm tabule</t>
  </si>
  <si>
    <t>1862923799</t>
  </si>
  <si>
    <t>56281009</t>
  </si>
  <si>
    <t>hmoždinky do dutých konstrukcí ocelová 10x52</t>
  </si>
  <si>
    <t>100 kus</t>
  </si>
  <si>
    <t>-935094401</t>
  </si>
  <si>
    <t>48</t>
  </si>
  <si>
    <t>62851006</t>
  </si>
  <si>
    <t>pás asfaltový natavitelný dilatační modifikovaný SBS bez vložky a spalitelnou PE fólií, spalitelnou netkanou polypropylenovou rohoží nebo jemnozrnným min. posypem na horním povrchu tl 5,0mm</t>
  </si>
  <si>
    <t>-739277047</t>
  </si>
  <si>
    <t>714</t>
  </si>
  <si>
    <t>Akustická a protiotřesová opatření</t>
  </si>
  <si>
    <t>49</t>
  </si>
  <si>
    <t>714451011</t>
  </si>
  <si>
    <t>Montáž antivibračních rohoží z recyklované pryže celoplošně lepených vodorovně</t>
  </si>
  <si>
    <t>-1245903352</t>
  </si>
  <si>
    <t>50</t>
  </si>
  <si>
    <t>27244009</t>
  </si>
  <si>
    <t>deska antivibrační polyuretanová tl 12mm</t>
  </si>
  <si>
    <t>1671414742</t>
  </si>
  <si>
    <t xml:space="preserve">SO3 - VRN 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</si>
  <si>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</si>
  <si>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</si>
  <si>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</si>
  <si>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</si>
  <si>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</si>
  <si>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</si>
  <si>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</si>
  <si>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</si>
  <si>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</si>
  <si>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</si>
  <si>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</si>
  <si>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012303000</t>
  </si>
  <si>
    <t>Zeměměřičské práce při provádění stavby</t>
  </si>
  <si>
    <t>1024</t>
  </si>
  <si>
    <t>-675391765</t>
  </si>
  <si>
    <t>012403000</t>
  </si>
  <si>
    <t>Zeměměřičské práce po výstavbě</t>
  </si>
  <si>
    <t>1228083884</t>
  </si>
  <si>
    <t>013254000</t>
  </si>
  <si>
    <t>Dokumentace skutečného provedení stavby</t>
  </si>
  <si>
    <t>1269736515</t>
  </si>
  <si>
    <t>VRN2</t>
  </si>
  <si>
    <t>Příprava staveniště</t>
  </si>
  <si>
    <t>020001000</t>
  </si>
  <si>
    <t>535793086</t>
  </si>
  <si>
    <t>VRN3</t>
  </si>
  <si>
    <t>Zařízení staveniště</t>
  </si>
  <si>
    <t>030001000</t>
  </si>
  <si>
    <t>-1816809134</t>
  </si>
  <si>
    <t>034002000</t>
  </si>
  <si>
    <t>Zabezpečení staveniště</t>
  </si>
  <si>
    <t>-1295262619</t>
  </si>
  <si>
    <t>039002000</t>
  </si>
  <si>
    <t>Zrušení zařízení staveniště</t>
  </si>
  <si>
    <t>-328381951</t>
  </si>
  <si>
    <t>VRN4</t>
  </si>
  <si>
    <t>Inženýrská činnost</t>
  </si>
  <si>
    <t>043002000</t>
  </si>
  <si>
    <t>Zkoušky a ostatní měření</t>
  </si>
  <si>
    <t>1193931404</t>
  </si>
  <si>
    <t>045303000</t>
  </si>
  <si>
    <t>Koordinační činnost</t>
  </si>
  <si>
    <t>2105420202</t>
  </si>
  <si>
    <t>VRN6</t>
  </si>
  <si>
    <t>Územní vlivy</t>
  </si>
  <si>
    <t>060001000</t>
  </si>
  <si>
    <t>1295035529</t>
  </si>
  <si>
    <t>065002000</t>
  </si>
  <si>
    <t>Mimostaveništní doprava materiálů, výrobků a strojů</t>
  </si>
  <si>
    <t>189500737</t>
  </si>
  <si>
    <t>VRN7</t>
  </si>
  <si>
    <t>Provozní vlivy</t>
  </si>
  <si>
    <t>070001000</t>
  </si>
  <si>
    <t>-1216287700</t>
  </si>
  <si>
    <t>081103000</t>
  </si>
  <si>
    <t>Denní doprava pracovníků na pracoviště</t>
  </si>
  <si>
    <t>-437144327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</si>
</sst>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6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6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6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6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65426013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mostů km 12,323 a km 14,311 na trati Rožnov - Černý Kříž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12. 2. 2026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 s.o.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'SO1-01 - Most 12,323'!J30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'SO1-01 - Most 12,323'!P125</f>
        <v>0</v>
      </c>
      <c r="AV95" s="127">
        <f>'SO1-01 - Most 12,323'!J33</f>
        <v>0</v>
      </c>
      <c r="AW95" s="127">
        <f>'SO1-01 - Most 12,323'!J34</f>
        <v>0</v>
      </c>
      <c r="AX95" s="127">
        <f>'SO1-01 - Most 12,323'!J35</f>
        <v>0</v>
      </c>
      <c r="AY95" s="127">
        <f>'SO1-01 - Most 12,323'!J36</f>
        <v>0</v>
      </c>
      <c r="AZ95" s="127">
        <f>'SO1-01 - Most 12,323'!F33</f>
        <v>0</v>
      </c>
      <c r="BA95" s="127">
        <f>'SO1-01 - Most 12,323'!F34</f>
        <v>0</v>
      </c>
      <c r="BB95" s="127">
        <f>'SO1-01 - Most 12,323'!F35</f>
        <v>0</v>
      </c>
      <c r="BC95" s="127">
        <f>'SO1-01 - Most 12,323'!F36</f>
        <v>0</v>
      </c>
      <c r="BD95" s="129">
        <f>'SO1-01 - Most 12,323'!F37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'SO2-01 - Most 14,311'!J30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'SO2-01 - Most 14,311'!P129</f>
        <v>0</v>
      </c>
      <c r="AV96" s="127">
        <f>'SO2-01 - Most 14,311'!J33</f>
        <v>0</v>
      </c>
      <c r="AW96" s="127">
        <f>'SO2-01 - Most 14,311'!J34</f>
        <v>0</v>
      </c>
      <c r="AX96" s="127">
        <f>'SO2-01 - Most 14,311'!J35</f>
        <v>0</v>
      </c>
      <c r="AY96" s="127">
        <f>'SO2-01 - Most 14,311'!J36</f>
        <v>0</v>
      </c>
      <c r="AZ96" s="127">
        <f>'SO2-01 - Most 14,311'!F33</f>
        <v>0</v>
      </c>
      <c r="BA96" s="127">
        <f>'SO2-01 - Most 14,311'!F34</f>
        <v>0</v>
      </c>
      <c r="BB96" s="127">
        <f>'SO2-01 - Most 14,311'!F35</f>
        <v>0</v>
      </c>
      <c r="BC96" s="127">
        <f>'SO2-01 - Most 14,311'!F36</f>
        <v>0</v>
      </c>
      <c r="BD96" s="129">
        <f>'SO2-01 - Most 14,311'!F37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'SO3 - VRN 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31">
        <v>0</v>
      </c>
      <c r="AT97" s="132">
        <f>ROUND(SUM(AV97:AW97),2)</f>
        <v>0</v>
      </c>
      <c r="AU97" s="133">
        <f>'SO3 - VRN '!P123</f>
        <v>0</v>
      </c>
      <c r="AV97" s="132">
        <f>'SO3 - VRN '!J33</f>
        <v>0</v>
      </c>
      <c r="AW97" s="132">
        <f>'SO3 - VRN '!J34</f>
        <v>0</v>
      </c>
      <c r="AX97" s="132">
        <f>'SO3 - VRN '!J35</f>
        <v>0</v>
      </c>
      <c r="AY97" s="132">
        <f>'SO3 - VRN '!J36</f>
        <v>0</v>
      </c>
      <c r="AZ97" s="132">
        <f>'SO3 - VRN '!F33</f>
        <v>0</v>
      </c>
      <c r="BA97" s="132">
        <f>'SO3 - VRN '!F34</f>
        <v>0</v>
      </c>
      <c r="BB97" s="132">
        <f>'SO3 - VRN '!F35</f>
        <v>0</v>
      </c>
      <c r="BC97" s="132">
        <f>'SO3 - VRN '!F36</f>
        <v>0</v>
      </c>
      <c r="BD97" s="134">
        <f>'SO3 - VRN '!F37</f>
        <v>0</v>
      </c>
      <c r="BE97" s="7"/>
      <c r="BT97" s="130" t="s">
        <v>84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vT3ypfwvkXSzdme4udaI+G7/0E9/Wfzxbm/H6N7qDs5yDf3k8gXXAdxsg6jo91WqdfssDnFlkKaPcrOVt9n7WQ==" hashValue="lws+kTwn8O1NhOevYKJTpkzrcr1Gko7eODSFqKJ88o/HZ/3xqwnQxumxewICM8CRrDOzZ3xtJC5YcWdqbqGkp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1-01 - Most 12,323'!C2" display="/"/>
    <hyperlink ref="A96" location="'SO2-01 - Most 14,311'!C2" display="/"/>
    <hyperlink ref="A97" location="'SO3 - VRN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mostů km 12,323 a km 14,311 na trati Rožnov - Černý Kříž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12. 2. 2026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70994234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Správa železnic s.o.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 70994234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ROUND((SUM(BE125:BE244)),  2)</f>
        <v>0</v>
      </c>
      <c r="G33" s="37"/>
      <c r="H33" s="37"/>
      <c r="I33" s="154">
        <v>0.20999999999999999</v>
      </c>
      <c r="J33" s="153">
        <f>ROUND(((SUM(BE125:BE244))*I33),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ROUND((SUM(BF125:BF244)),  2)</f>
        <v>0</v>
      </c>
      <c r="G34" s="37"/>
      <c r="H34" s="37"/>
      <c r="I34" s="154">
        <v>0.12</v>
      </c>
      <c r="J34" s="153">
        <f>ROUND(((SUM(BF125:BF244))*I34),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ROUND((SUM(BG125:BG244)),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ROUND((SUM(BH125:BH244)),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ROUND((SUM(BI125:BI244)),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mostů km 12,323 a km 14,311 na trati Rožnov - Černý Kříž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SO1-01 - Most 12,323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12. 2. 2026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 s.o.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J138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104</v>
      </c>
      <c r="E100" s="187"/>
      <c r="F100" s="187"/>
      <c r="G100" s="187"/>
      <c r="H100" s="187"/>
      <c r="I100" s="187"/>
      <c r="J100" s="188">
        <f>J144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105</v>
      </c>
      <c r="E101" s="187"/>
      <c r="F101" s="187"/>
      <c r="G101" s="187"/>
      <c r="H101" s="187"/>
      <c r="I101" s="187"/>
      <c r="J101" s="188">
        <f>J154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106</v>
      </c>
      <c r="E102" s="187"/>
      <c r="F102" s="187"/>
      <c r="G102" s="187"/>
      <c r="H102" s="187"/>
      <c r="I102" s="187"/>
      <c r="J102" s="188">
        <f>J160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107</v>
      </c>
      <c r="E103" s="187"/>
      <c r="F103" s="187"/>
      <c r="G103" s="187"/>
      <c r="H103" s="187"/>
      <c r="I103" s="187"/>
      <c r="J103" s="188">
        <f>J182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108</v>
      </c>
      <c r="E104" s="187"/>
      <c r="F104" s="187"/>
      <c r="G104" s="187"/>
      <c r="H104" s="187"/>
      <c r="I104" s="187"/>
      <c r="J104" s="188">
        <f>J233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109</v>
      </c>
      <c r="E105" s="187"/>
      <c r="F105" s="187"/>
      <c r="G105" s="187"/>
      <c r="H105" s="187"/>
      <c r="I105" s="187"/>
      <c r="J105" s="188">
        <f>J242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6.25" customHeight="1">
      <c r="A115" s="37"/>
      <c r="B115" s="38"/>
      <c r="C115" s="39"/>
      <c r="D115" s="39"/>
      <c r="E115" s="173" t="str">
        <f>E7</f>
        <v>Oprava mostů km 12,323 a km 14,311 na trati Rožnov - Černý Kříž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94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SO1-01 - Most 12,323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 xml:space="preserve"> </v>
      </c>
      <c r="G119" s="39"/>
      <c r="H119" s="39"/>
      <c r="I119" s="31" t="s">
        <v>22</v>
      </c>
      <c r="J119" s="78" t="str">
        <f>IF(J12="","",J12)</f>
        <v>12. 2. 2026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Správa železnic s.o.</v>
      </c>
      <c r="G121" s="39"/>
      <c r="H121" s="39"/>
      <c r="I121" s="31" t="s">
        <v>32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9"/>
      <c r="E122" s="39"/>
      <c r="F122" s="26" t="str">
        <f>IF(E18="","",E18)</f>
        <v>Vyplň údaj</v>
      </c>
      <c r="G122" s="39"/>
      <c r="H122" s="39"/>
      <c r="I122" s="31" t="s">
        <v>34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111</v>
      </c>
      <c r="D124" s="193" t="s">
        <v>61</v>
      </c>
      <c r="E124" s="193" t="s">
        <v>57</v>
      </c>
      <c r="F124" s="193" t="s">
        <v>58</v>
      </c>
      <c r="G124" s="193" t="s">
        <v>112</v>
      </c>
      <c r="H124" s="193" t="s">
        <v>113</v>
      </c>
      <c r="I124" s="193" t="s">
        <v>114</v>
      </c>
      <c r="J124" s="194" t="s">
        <v>98</v>
      </c>
      <c r="K124" s="195" t="s">
        <v>115</v>
      </c>
      <c r="L124" s="196"/>
      <c r="M124" s="99" t="s">
        <v>1</v>
      </c>
      <c r="N124" s="100" t="s">
        <v>40</v>
      </c>
      <c r="O124" s="100" t="s">
        <v>116</v>
      </c>
      <c r="P124" s="100" t="s">
        <v>117</v>
      </c>
      <c r="Q124" s="100" t="s">
        <v>118</v>
      </c>
      <c r="R124" s="100" t="s">
        <v>119</v>
      </c>
      <c r="S124" s="100" t="s">
        <v>120</v>
      </c>
      <c r="T124" s="101" t="s">
        <v>121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122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</f>
        <v>0</v>
      </c>
      <c r="Q125" s="103"/>
      <c r="R125" s="199">
        <f>R126</f>
        <v>26.68701140376</v>
      </c>
      <c r="S125" s="103"/>
      <c r="T125" s="200">
        <f>T126</f>
        <v>24.564891599999999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100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123</v>
      </c>
      <c r="F126" s="205" t="s">
        <v>124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P127+P138+P144+P154+P160+P182+P233+P242</f>
        <v>0</v>
      </c>
      <c r="Q126" s="210"/>
      <c r="R126" s="211">
        <f>R127+R138+R144+R154+R160+R182+R233+R242</f>
        <v>26.68701140376</v>
      </c>
      <c r="S126" s="210"/>
      <c r="T126" s="212">
        <f>T127+T138+T144+T154+T160+T182+T233+T242</f>
        <v>24.564891599999999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76</v>
      </c>
      <c r="AY126" s="213" t="s">
        <v>125</v>
      </c>
      <c r="BK126" s="215">
        <f>BK127+BK138+BK144+BK154+BK160+BK182+BK233+BK242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84</v>
      </c>
      <c r="F127" s="216" t="s">
        <v>126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SUM(P128:P137)</f>
        <v>0</v>
      </c>
      <c r="Q127" s="210"/>
      <c r="R127" s="211">
        <f>SUM(R128:R137)</f>
        <v>2.0579078000000002</v>
      </c>
      <c r="S127" s="210"/>
      <c r="T127" s="212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84</v>
      </c>
      <c r="AY127" s="213" t="s">
        <v>125</v>
      </c>
      <c r="BK127" s="215">
        <f>SUM(BK128:BK137)</f>
        <v>0</v>
      </c>
    </row>
    <row r="128" s="2" customFormat="1" ht="24.15" customHeight="1">
      <c r="A128" s="37"/>
      <c r="B128" s="38"/>
      <c r="C128" s="218" t="s">
        <v>84</v>
      </c>
      <c r="D128" s="218" t="s">
        <v>127</v>
      </c>
      <c r="E128" s="219" t="s">
        <v>128</v>
      </c>
      <c r="F128" s="220" t="s">
        <v>129</v>
      </c>
      <c r="G128" s="221" t="s">
        <v>130</v>
      </c>
      <c r="H128" s="222">
        <v>80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41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131</v>
      </c>
      <c r="AT128" s="230" t="s">
        <v>127</v>
      </c>
      <c r="AU128" s="230" t="s">
        <v>86</v>
      </c>
      <c r="AY128" s="16" t="s">
        <v>125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84</v>
      </c>
      <c r="BK128" s="231">
        <f>ROUND(I128*H128,2)</f>
        <v>0</v>
      </c>
      <c r="BL128" s="16" t="s">
        <v>131</v>
      </c>
      <c r="BM128" s="230" t="s">
        <v>132</v>
      </c>
    </row>
    <row r="129" s="13" customFormat="1">
      <c r="A129" s="13"/>
      <c r="B129" s="232"/>
      <c r="C129" s="233"/>
      <c r="D129" s="234" t="s">
        <v>133</v>
      </c>
      <c r="E129" s="235" t="s">
        <v>1</v>
      </c>
      <c r="F129" s="236" t="s">
        <v>134</v>
      </c>
      <c r="G129" s="233"/>
      <c r="H129" s="237">
        <v>80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133</v>
      </c>
      <c r="AU129" s="243" t="s">
        <v>86</v>
      </c>
      <c r="AV129" s="13" t="s">
        <v>86</v>
      </c>
      <c r="AW129" s="13" t="s">
        <v>33</v>
      </c>
      <c r="AX129" s="13" t="s">
        <v>76</v>
      </c>
      <c r="AY129" s="243" t="s">
        <v>125</v>
      </c>
    </row>
    <row r="130" s="14" customFormat="1">
      <c r="A130" s="14"/>
      <c r="B130" s="244"/>
      <c r="C130" s="245"/>
      <c r="D130" s="234" t="s">
        <v>133</v>
      </c>
      <c r="E130" s="246" t="s">
        <v>1</v>
      </c>
      <c r="F130" s="247" t="s">
        <v>135</v>
      </c>
      <c r="G130" s="245"/>
      <c r="H130" s="248">
        <v>80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133</v>
      </c>
      <c r="AU130" s="254" t="s">
        <v>86</v>
      </c>
      <c r="AV130" s="14" t="s">
        <v>131</v>
      </c>
      <c r="AW130" s="14" t="s">
        <v>33</v>
      </c>
      <c r="AX130" s="14" t="s">
        <v>84</v>
      </c>
      <c r="AY130" s="254" t="s">
        <v>125</v>
      </c>
    </row>
    <row r="131" s="2" customFormat="1" ht="21.75" customHeight="1">
      <c r="A131" s="37"/>
      <c r="B131" s="38"/>
      <c r="C131" s="218" t="s">
        <v>86</v>
      </c>
      <c r="D131" s="218" t="s">
        <v>127</v>
      </c>
      <c r="E131" s="219" t="s">
        <v>136</v>
      </c>
      <c r="F131" s="220" t="s">
        <v>137</v>
      </c>
      <c r="G131" s="221" t="s">
        <v>130</v>
      </c>
      <c r="H131" s="222">
        <v>80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41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131</v>
      </c>
      <c r="AT131" s="230" t="s">
        <v>127</v>
      </c>
      <c r="AU131" s="230" t="s">
        <v>86</v>
      </c>
      <c r="AY131" s="16" t="s">
        <v>125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84</v>
      </c>
      <c r="BK131" s="231">
        <f>ROUND(I131*H131,2)</f>
        <v>0</v>
      </c>
      <c r="BL131" s="16" t="s">
        <v>131</v>
      </c>
      <c r="BM131" s="230" t="s">
        <v>138</v>
      </c>
    </row>
    <row r="132" s="2" customFormat="1" ht="24.15" customHeight="1">
      <c r="A132" s="37"/>
      <c r="B132" s="38"/>
      <c r="C132" s="218" t="s">
        <v>139</v>
      </c>
      <c r="D132" s="218" t="s">
        <v>127</v>
      </c>
      <c r="E132" s="219" t="s">
        <v>140</v>
      </c>
      <c r="F132" s="220" t="s">
        <v>141</v>
      </c>
      <c r="G132" s="221" t="s">
        <v>142</v>
      </c>
      <c r="H132" s="222">
        <v>34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41</v>
      </c>
      <c r="O132" s="90"/>
      <c r="P132" s="228">
        <f>O132*H132</f>
        <v>0</v>
      </c>
      <c r="Q132" s="228">
        <v>0.060526700000000003</v>
      </c>
      <c r="R132" s="228">
        <f>Q132*H132</f>
        <v>2.0579078000000002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131</v>
      </c>
      <c r="AT132" s="230" t="s">
        <v>127</v>
      </c>
      <c r="AU132" s="230" t="s">
        <v>86</v>
      </c>
      <c r="AY132" s="16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84</v>
      </c>
      <c r="BK132" s="231">
        <f>ROUND(I132*H132,2)</f>
        <v>0</v>
      </c>
      <c r="BL132" s="16" t="s">
        <v>131</v>
      </c>
      <c r="BM132" s="230" t="s">
        <v>143</v>
      </c>
    </row>
    <row r="133" s="13" customFormat="1">
      <c r="A133" s="13"/>
      <c r="B133" s="232"/>
      <c r="C133" s="233"/>
      <c r="D133" s="234" t="s">
        <v>133</v>
      </c>
      <c r="E133" s="235" t="s">
        <v>1</v>
      </c>
      <c r="F133" s="236" t="s">
        <v>144</v>
      </c>
      <c r="G133" s="233"/>
      <c r="H133" s="237">
        <v>34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133</v>
      </c>
      <c r="AU133" s="243" t="s">
        <v>86</v>
      </c>
      <c r="AV133" s="13" t="s">
        <v>86</v>
      </c>
      <c r="AW133" s="13" t="s">
        <v>33</v>
      </c>
      <c r="AX133" s="13" t="s">
        <v>76</v>
      </c>
      <c r="AY133" s="243" t="s">
        <v>125</v>
      </c>
    </row>
    <row r="134" s="14" customFormat="1">
      <c r="A134" s="14"/>
      <c r="B134" s="244"/>
      <c r="C134" s="245"/>
      <c r="D134" s="234" t="s">
        <v>133</v>
      </c>
      <c r="E134" s="246" t="s">
        <v>1</v>
      </c>
      <c r="F134" s="247" t="s">
        <v>135</v>
      </c>
      <c r="G134" s="245"/>
      <c r="H134" s="248">
        <v>34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133</v>
      </c>
      <c r="AU134" s="254" t="s">
        <v>86</v>
      </c>
      <c r="AV134" s="14" t="s">
        <v>131</v>
      </c>
      <c r="AW134" s="14" t="s">
        <v>33</v>
      </c>
      <c r="AX134" s="14" t="s">
        <v>84</v>
      </c>
      <c r="AY134" s="254" t="s">
        <v>125</v>
      </c>
    </row>
    <row r="135" s="2" customFormat="1" ht="37.8" customHeight="1">
      <c r="A135" s="37"/>
      <c r="B135" s="38"/>
      <c r="C135" s="218" t="s">
        <v>131</v>
      </c>
      <c r="D135" s="218" t="s">
        <v>127</v>
      </c>
      <c r="E135" s="219" t="s">
        <v>145</v>
      </c>
      <c r="F135" s="220" t="s">
        <v>146</v>
      </c>
      <c r="G135" s="221" t="s">
        <v>130</v>
      </c>
      <c r="H135" s="222">
        <v>100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41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131</v>
      </c>
      <c r="AT135" s="230" t="s">
        <v>127</v>
      </c>
      <c r="AU135" s="230" t="s">
        <v>86</v>
      </c>
      <c r="AY135" s="16" t="s">
        <v>125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84</v>
      </c>
      <c r="BK135" s="231">
        <f>ROUND(I135*H135,2)</f>
        <v>0</v>
      </c>
      <c r="BL135" s="16" t="s">
        <v>131</v>
      </c>
      <c r="BM135" s="230" t="s">
        <v>147</v>
      </c>
    </row>
    <row r="136" s="13" customFormat="1">
      <c r="A136" s="13"/>
      <c r="B136" s="232"/>
      <c r="C136" s="233"/>
      <c r="D136" s="234" t="s">
        <v>133</v>
      </c>
      <c r="E136" s="235" t="s">
        <v>1</v>
      </c>
      <c r="F136" s="236" t="s">
        <v>148</v>
      </c>
      <c r="G136" s="233"/>
      <c r="H136" s="237">
        <v>100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133</v>
      </c>
      <c r="AU136" s="243" t="s">
        <v>86</v>
      </c>
      <c r="AV136" s="13" t="s">
        <v>86</v>
      </c>
      <c r="AW136" s="13" t="s">
        <v>33</v>
      </c>
      <c r="AX136" s="13" t="s">
        <v>76</v>
      </c>
      <c r="AY136" s="243" t="s">
        <v>125</v>
      </c>
    </row>
    <row r="137" s="14" customFormat="1">
      <c r="A137" s="14"/>
      <c r="B137" s="244"/>
      <c r="C137" s="245"/>
      <c r="D137" s="234" t="s">
        <v>133</v>
      </c>
      <c r="E137" s="246" t="s">
        <v>1</v>
      </c>
      <c r="F137" s="247" t="s">
        <v>135</v>
      </c>
      <c r="G137" s="245"/>
      <c r="H137" s="248">
        <v>100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133</v>
      </c>
      <c r="AU137" s="254" t="s">
        <v>86</v>
      </c>
      <c r="AV137" s="14" t="s">
        <v>131</v>
      </c>
      <c r="AW137" s="14" t="s">
        <v>33</v>
      </c>
      <c r="AX137" s="14" t="s">
        <v>84</v>
      </c>
      <c r="AY137" s="254" t="s">
        <v>125</v>
      </c>
    </row>
    <row r="138" s="12" customFormat="1" ht="22.8" customHeight="1">
      <c r="A138" s="12"/>
      <c r="B138" s="202"/>
      <c r="C138" s="203"/>
      <c r="D138" s="204" t="s">
        <v>75</v>
      </c>
      <c r="E138" s="216" t="s">
        <v>139</v>
      </c>
      <c r="F138" s="216" t="s">
        <v>149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SUM(P139:P143)</f>
        <v>0</v>
      </c>
      <c r="Q138" s="210"/>
      <c r="R138" s="211">
        <f>SUM(R139:R143)</f>
        <v>4.2208559999999995</v>
      </c>
      <c r="S138" s="210"/>
      <c r="T138" s="212">
        <f>SUM(T139:T143)</f>
        <v>1.458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84</v>
      </c>
      <c r="AT138" s="214" t="s">
        <v>75</v>
      </c>
      <c r="AU138" s="214" t="s">
        <v>84</v>
      </c>
      <c r="AY138" s="213" t="s">
        <v>125</v>
      </c>
      <c r="BK138" s="215">
        <f>SUM(BK139:BK143)</f>
        <v>0</v>
      </c>
    </row>
    <row r="139" s="2" customFormat="1" ht="24.15" customHeight="1">
      <c r="A139" s="37"/>
      <c r="B139" s="38"/>
      <c r="C139" s="218" t="s">
        <v>150</v>
      </c>
      <c r="D139" s="218" t="s">
        <v>127</v>
      </c>
      <c r="E139" s="219" t="s">
        <v>151</v>
      </c>
      <c r="F139" s="220" t="s">
        <v>152</v>
      </c>
      <c r="G139" s="221" t="s">
        <v>130</v>
      </c>
      <c r="H139" s="222">
        <v>54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41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0.027</v>
      </c>
      <c r="T139" s="229">
        <f>S139*H139</f>
        <v>1.458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131</v>
      </c>
      <c r="AT139" s="230" t="s">
        <v>127</v>
      </c>
      <c r="AU139" s="230" t="s">
        <v>86</v>
      </c>
      <c r="AY139" s="16" t="s">
        <v>125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84</v>
      </c>
      <c r="BK139" s="231">
        <f>ROUND(I139*H139,2)</f>
        <v>0</v>
      </c>
      <c r="BL139" s="16" t="s">
        <v>131</v>
      </c>
      <c r="BM139" s="230" t="s">
        <v>153</v>
      </c>
    </row>
    <row r="140" s="13" customFormat="1">
      <c r="A140" s="13"/>
      <c r="B140" s="232"/>
      <c r="C140" s="233"/>
      <c r="D140" s="234" t="s">
        <v>133</v>
      </c>
      <c r="E140" s="235" t="s">
        <v>1</v>
      </c>
      <c r="F140" s="236" t="s">
        <v>154</v>
      </c>
      <c r="G140" s="233"/>
      <c r="H140" s="237">
        <v>24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133</v>
      </c>
      <c r="AU140" s="243" t="s">
        <v>86</v>
      </c>
      <c r="AV140" s="13" t="s">
        <v>86</v>
      </c>
      <c r="AW140" s="13" t="s">
        <v>33</v>
      </c>
      <c r="AX140" s="13" t="s">
        <v>76</v>
      </c>
      <c r="AY140" s="243" t="s">
        <v>125</v>
      </c>
    </row>
    <row r="141" s="13" customFormat="1">
      <c r="A141" s="13"/>
      <c r="B141" s="232"/>
      <c r="C141" s="233"/>
      <c r="D141" s="234" t="s">
        <v>133</v>
      </c>
      <c r="E141" s="235" t="s">
        <v>1</v>
      </c>
      <c r="F141" s="236" t="s">
        <v>155</v>
      </c>
      <c r="G141" s="233"/>
      <c r="H141" s="237">
        <v>30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133</v>
      </c>
      <c r="AU141" s="243" t="s">
        <v>86</v>
      </c>
      <c r="AV141" s="13" t="s">
        <v>86</v>
      </c>
      <c r="AW141" s="13" t="s">
        <v>33</v>
      </c>
      <c r="AX141" s="13" t="s">
        <v>76</v>
      </c>
      <c r="AY141" s="243" t="s">
        <v>125</v>
      </c>
    </row>
    <row r="142" s="14" customFormat="1">
      <c r="A142" s="14"/>
      <c r="B142" s="244"/>
      <c r="C142" s="245"/>
      <c r="D142" s="234" t="s">
        <v>133</v>
      </c>
      <c r="E142" s="246" t="s">
        <v>1</v>
      </c>
      <c r="F142" s="247" t="s">
        <v>135</v>
      </c>
      <c r="G142" s="245"/>
      <c r="H142" s="248">
        <v>54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133</v>
      </c>
      <c r="AU142" s="254" t="s">
        <v>86</v>
      </c>
      <c r="AV142" s="14" t="s">
        <v>131</v>
      </c>
      <c r="AW142" s="14" t="s">
        <v>33</v>
      </c>
      <c r="AX142" s="14" t="s">
        <v>84</v>
      </c>
      <c r="AY142" s="254" t="s">
        <v>125</v>
      </c>
    </row>
    <row r="143" s="2" customFormat="1" ht="24.15" customHeight="1">
      <c r="A143" s="37"/>
      <c r="B143" s="38"/>
      <c r="C143" s="218" t="s">
        <v>156</v>
      </c>
      <c r="D143" s="218" t="s">
        <v>127</v>
      </c>
      <c r="E143" s="219" t="s">
        <v>157</v>
      </c>
      <c r="F143" s="220" t="s">
        <v>158</v>
      </c>
      <c r="G143" s="221" t="s">
        <v>130</v>
      </c>
      <c r="H143" s="222">
        <v>54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41</v>
      </c>
      <c r="O143" s="90"/>
      <c r="P143" s="228">
        <f>O143*H143</f>
        <v>0</v>
      </c>
      <c r="Q143" s="228">
        <v>0.078163999999999997</v>
      </c>
      <c r="R143" s="228">
        <f>Q143*H143</f>
        <v>4.2208559999999995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131</v>
      </c>
      <c r="AT143" s="230" t="s">
        <v>127</v>
      </c>
      <c r="AU143" s="230" t="s">
        <v>86</v>
      </c>
      <c r="AY143" s="16" t="s">
        <v>125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84</v>
      </c>
      <c r="BK143" s="231">
        <f>ROUND(I143*H143,2)</f>
        <v>0</v>
      </c>
      <c r="BL143" s="16" t="s">
        <v>131</v>
      </c>
      <c r="BM143" s="230" t="s">
        <v>159</v>
      </c>
    </row>
    <row r="144" s="12" customFormat="1" ht="22.8" customHeight="1">
      <c r="A144" s="12"/>
      <c r="B144" s="202"/>
      <c r="C144" s="203"/>
      <c r="D144" s="204" t="s">
        <v>75</v>
      </c>
      <c r="E144" s="216" t="s">
        <v>131</v>
      </c>
      <c r="F144" s="216" t="s">
        <v>160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SUM(P145:P153)</f>
        <v>0</v>
      </c>
      <c r="Q144" s="210"/>
      <c r="R144" s="211">
        <f>SUM(R145:R153)</f>
        <v>0.039626256759999992</v>
      </c>
      <c r="S144" s="210"/>
      <c r="T144" s="212">
        <f>SUM(T145:T153)</f>
        <v>0.88352160000000002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84</v>
      </c>
      <c r="AT144" s="214" t="s">
        <v>75</v>
      </c>
      <c r="AU144" s="214" t="s">
        <v>84</v>
      </c>
      <c r="AY144" s="213" t="s">
        <v>125</v>
      </c>
      <c r="BK144" s="215">
        <f>SUM(BK145:BK153)</f>
        <v>0</v>
      </c>
    </row>
    <row r="145" s="2" customFormat="1" ht="24.15" customHeight="1">
      <c r="A145" s="37"/>
      <c r="B145" s="38"/>
      <c r="C145" s="218" t="s">
        <v>161</v>
      </c>
      <c r="D145" s="218" t="s">
        <v>127</v>
      </c>
      <c r="E145" s="219" t="s">
        <v>162</v>
      </c>
      <c r="F145" s="220" t="s">
        <v>163</v>
      </c>
      <c r="G145" s="221" t="s">
        <v>130</v>
      </c>
      <c r="H145" s="222">
        <v>15.68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41</v>
      </c>
      <c r="O145" s="90"/>
      <c r="P145" s="228">
        <f>O145*H145</f>
        <v>0</v>
      </c>
      <c r="Q145" s="228">
        <v>0.0021811199999999999</v>
      </c>
      <c r="R145" s="228">
        <f>Q145*H145</f>
        <v>0.034199961599999995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131</v>
      </c>
      <c r="AT145" s="230" t="s">
        <v>127</v>
      </c>
      <c r="AU145" s="230" t="s">
        <v>86</v>
      </c>
      <c r="AY145" s="16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84</v>
      </c>
      <c r="BK145" s="231">
        <f>ROUND(I145*H145,2)</f>
        <v>0</v>
      </c>
      <c r="BL145" s="16" t="s">
        <v>131</v>
      </c>
      <c r="BM145" s="230" t="s">
        <v>164</v>
      </c>
    </row>
    <row r="146" s="13" customFormat="1">
      <c r="A146" s="13"/>
      <c r="B146" s="232"/>
      <c r="C146" s="233"/>
      <c r="D146" s="234" t="s">
        <v>133</v>
      </c>
      <c r="E146" s="235" t="s">
        <v>1</v>
      </c>
      <c r="F146" s="236" t="s">
        <v>165</v>
      </c>
      <c r="G146" s="233"/>
      <c r="H146" s="237">
        <v>15.68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133</v>
      </c>
      <c r="AU146" s="243" t="s">
        <v>86</v>
      </c>
      <c r="AV146" s="13" t="s">
        <v>86</v>
      </c>
      <c r="AW146" s="13" t="s">
        <v>33</v>
      </c>
      <c r="AX146" s="13" t="s">
        <v>76</v>
      </c>
      <c r="AY146" s="243" t="s">
        <v>125</v>
      </c>
    </row>
    <row r="147" s="14" customFormat="1">
      <c r="A147" s="14"/>
      <c r="B147" s="244"/>
      <c r="C147" s="245"/>
      <c r="D147" s="234" t="s">
        <v>133</v>
      </c>
      <c r="E147" s="246" t="s">
        <v>1</v>
      </c>
      <c r="F147" s="247" t="s">
        <v>135</v>
      </c>
      <c r="G147" s="245"/>
      <c r="H147" s="248">
        <v>15.68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133</v>
      </c>
      <c r="AU147" s="254" t="s">
        <v>86</v>
      </c>
      <c r="AV147" s="14" t="s">
        <v>131</v>
      </c>
      <c r="AW147" s="14" t="s">
        <v>33</v>
      </c>
      <c r="AX147" s="14" t="s">
        <v>84</v>
      </c>
      <c r="AY147" s="254" t="s">
        <v>125</v>
      </c>
    </row>
    <row r="148" s="2" customFormat="1" ht="21.75" customHeight="1">
      <c r="A148" s="37"/>
      <c r="B148" s="38"/>
      <c r="C148" s="218" t="s">
        <v>166</v>
      </c>
      <c r="D148" s="218" t="s">
        <v>127</v>
      </c>
      <c r="E148" s="219" t="s">
        <v>167</v>
      </c>
      <c r="F148" s="220" t="s">
        <v>168</v>
      </c>
      <c r="G148" s="221" t="s">
        <v>130</v>
      </c>
      <c r="H148" s="222">
        <v>14.72536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41</v>
      </c>
      <c r="O148" s="90"/>
      <c r="P148" s="228">
        <f>O148*H148</f>
        <v>0</v>
      </c>
      <c r="Q148" s="228">
        <v>0.00036850000000000001</v>
      </c>
      <c r="R148" s="228">
        <f>Q148*H148</f>
        <v>0.0054262951600000005</v>
      </c>
      <c r="S148" s="228">
        <v>0.059999999999999998</v>
      </c>
      <c r="T148" s="229">
        <f>S148*H148</f>
        <v>0.88352160000000002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131</v>
      </c>
      <c r="AT148" s="230" t="s">
        <v>127</v>
      </c>
      <c r="AU148" s="230" t="s">
        <v>86</v>
      </c>
      <c r="AY148" s="16" t="s">
        <v>125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84</v>
      </c>
      <c r="BK148" s="231">
        <f>ROUND(I148*H148,2)</f>
        <v>0</v>
      </c>
      <c r="BL148" s="16" t="s">
        <v>131</v>
      </c>
      <c r="BM148" s="230" t="s">
        <v>169</v>
      </c>
    </row>
    <row r="149" s="13" customFormat="1">
      <c r="A149" s="13"/>
      <c r="B149" s="232"/>
      <c r="C149" s="233"/>
      <c r="D149" s="234" t="s">
        <v>133</v>
      </c>
      <c r="E149" s="235" t="s">
        <v>1</v>
      </c>
      <c r="F149" s="236" t="s">
        <v>170</v>
      </c>
      <c r="G149" s="233"/>
      <c r="H149" s="237">
        <v>13.272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133</v>
      </c>
      <c r="AU149" s="243" t="s">
        <v>86</v>
      </c>
      <c r="AV149" s="13" t="s">
        <v>86</v>
      </c>
      <c r="AW149" s="13" t="s">
        <v>33</v>
      </c>
      <c r="AX149" s="13" t="s">
        <v>76</v>
      </c>
      <c r="AY149" s="243" t="s">
        <v>125</v>
      </c>
    </row>
    <row r="150" s="13" customFormat="1">
      <c r="A150" s="13"/>
      <c r="B150" s="232"/>
      <c r="C150" s="233"/>
      <c r="D150" s="234" t="s">
        <v>133</v>
      </c>
      <c r="E150" s="235" t="s">
        <v>1</v>
      </c>
      <c r="F150" s="236" t="s">
        <v>171</v>
      </c>
      <c r="G150" s="233"/>
      <c r="H150" s="237">
        <v>1.45336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133</v>
      </c>
      <c r="AU150" s="243" t="s">
        <v>86</v>
      </c>
      <c r="AV150" s="13" t="s">
        <v>86</v>
      </c>
      <c r="AW150" s="13" t="s">
        <v>33</v>
      </c>
      <c r="AX150" s="13" t="s">
        <v>76</v>
      </c>
      <c r="AY150" s="243" t="s">
        <v>125</v>
      </c>
    </row>
    <row r="151" s="14" customFormat="1">
      <c r="A151" s="14"/>
      <c r="B151" s="244"/>
      <c r="C151" s="245"/>
      <c r="D151" s="234" t="s">
        <v>133</v>
      </c>
      <c r="E151" s="246" t="s">
        <v>1</v>
      </c>
      <c r="F151" s="247" t="s">
        <v>135</v>
      </c>
      <c r="G151" s="245"/>
      <c r="H151" s="248">
        <v>14.72536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133</v>
      </c>
      <c r="AU151" s="254" t="s">
        <v>86</v>
      </c>
      <c r="AV151" s="14" t="s">
        <v>131</v>
      </c>
      <c r="AW151" s="14" t="s">
        <v>33</v>
      </c>
      <c r="AX151" s="14" t="s">
        <v>84</v>
      </c>
      <c r="AY151" s="254" t="s">
        <v>125</v>
      </c>
    </row>
    <row r="152" s="2" customFormat="1" ht="24.15" customHeight="1">
      <c r="A152" s="37"/>
      <c r="B152" s="38"/>
      <c r="C152" s="218" t="s">
        <v>172</v>
      </c>
      <c r="D152" s="218" t="s">
        <v>127</v>
      </c>
      <c r="E152" s="219" t="s">
        <v>173</v>
      </c>
      <c r="F152" s="220" t="s">
        <v>174</v>
      </c>
      <c r="G152" s="221" t="s">
        <v>175</v>
      </c>
      <c r="H152" s="222">
        <v>1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41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131</v>
      </c>
      <c r="AT152" s="230" t="s">
        <v>127</v>
      </c>
      <c r="AU152" s="230" t="s">
        <v>86</v>
      </c>
      <c r="AY152" s="16" t="s">
        <v>125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84</v>
      </c>
      <c r="BK152" s="231">
        <f>ROUND(I152*H152,2)</f>
        <v>0</v>
      </c>
      <c r="BL152" s="16" t="s">
        <v>131</v>
      </c>
      <c r="BM152" s="230" t="s">
        <v>176</v>
      </c>
    </row>
    <row r="153" s="2" customFormat="1" ht="16.5" customHeight="1">
      <c r="A153" s="37"/>
      <c r="B153" s="38"/>
      <c r="C153" s="218" t="s">
        <v>177</v>
      </c>
      <c r="D153" s="218" t="s">
        <v>127</v>
      </c>
      <c r="E153" s="219" t="s">
        <v>178</v>
      </c>
      <c r="F153" s="220" t="s">
        <v>179</v>
      </c>
      <c r="G153" s="221" t="s">
        <v>180</v>
      </c>
      <c r="H153" s="222">
        <v>10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41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131</v>
      </c>
      <c r="AT153" s="230" t="s">
        <v>127</v>
      </c>
      <c r="AU153" s="230" t="s">
        <v>86</v>
      </c>
      <c r="AY153" s="16" t="s">
        <v>125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84</v>
      </c>
      <c r="BK153" s="231">
        <f>ROUND(I153*H153,2)</f>
        <v>0</v>
      </c>
      <c r="BL153" s="16" t="s">
        <v>131</v>
      </c>
      <c r="BM153" s="230" t="s">
        <v>181</v>
      </c>
    </row>
    <row r="154" s="12" customFormat="1" ht="22.8" customHeight="1">
      <c r="A154" s="12"/>
      <c r="B154" s="202"/>
      <c r="C154" s="203"/>
      <c r="D154" s="204" t="s">
        <v>75</v>
      </c>
      <c r="E154" s="216" t="s">
        <v>150</v>
      </c>
      <c r="F154" s="216" t="s">
        <v>182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SUM(P155:P159)</f>
        <v>0</v>
      </c>
      <c r="Q154" s="210"/>
      <c r="R154" s="211">
        <f>SUM(R155:R159)</f>
        <v>0</v>
      </c>
      <c r="S154" s="210"/>
      <c r="T154" s="212">
        <f>SUM(T155:T159)</f>
        <v>1.0049600000000001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84</v>
      </c>
      <c r="AT154" s="214" t="s">
        <v>75</v>
      </c>
      <c r="AU154" s="214" t="s">
        <v>84</v>
      </c>
      <c r="AY154" s="213" t="s">
        <v>125</v>
      </c>
      <c r="BK154" s="215">
        <f>SUM(BK155:BK159)</f>
        <v>0</v>
      </c>
    </row>
    <row r="155" s="2" customFormat="1" ht="16.5" customHeight="1">
      <c r="A155" s="37"/>
      <c r="B155" s="38"/>
      <c r="C155" s="218" t="s">
        <v>183</v>
      </c>
      <c r="D155" s="218" t="s">
        <v>127</v>
      </c>
      <c r="E155" s="219" t="s">
        <v>184</v>
      </c>
      <c r="F155" s="220" t="s">
        <v>185</v>
      </c>
      <c r="G155" s="221" t="s">
        <v>142</v>
      </c>
      <c r="H155" s="222">
        <v>20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41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131</v>
      </c>
      <c r="AT155" s="230" t="s">
        <v>127</v>
      </c>
      <c r="AU155" s="230" t="s">
        <v>86</v>
      </c>
      <c r="AY155" s="16" t="s">
        <v>125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84</v>
      </c>
      <c r="BK155" s="231">
        <f>ROUND(I155*H155,2)</f>
        <v>0</v>
      </c>
      <c r="BL155" s="16" t="s">
        <v>131</v>
      </c>
      <c r="BM155" s="230" t="s">
        <v>186</v>
      </c>
    </row>
    <row r="156" s="2" customFormat="1" ht="16.5" customHeight="1">
      <c r="A156" s="37"/>
      <c r="B156" s="38"/>
      <c r="C156" s="218" t="s">
        <v>8</v>
      </c>
      <c r="D156" s="218" t="s">
        <v>127</v>
      </c>
      <c r="E156" s="219" t="s">
        <v>187</v>
      </c>
      <c r="F156" s="220" t="s">
        <v>188</v>
      </c>
      <c r="G156" s="221" t="s">
        <v>142</v>
      </c>
      <c r="H156" s="222">
        <v>20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41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0.049390000000000003</v>
      </c>
      <c r="T156" s="229">
        <f>S156*H156</f>
        <v>0.98780000000000001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131</v>
      </c>
      <c r="AT156" s="230" t="s">
        <v>127</v>
      </c>
      <c r="AU156" s="230" t="s">
        <v>86</v>
      </c>
      <c r="AY156" s="16" t="s">
        <v>125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84</v>
      </c>
      <c r="BK156" s="231">
        <f>ROUND(I156*H156,2)</f>
        <v>0</v>
      </c>
      <c r="BL156" s="16" t="s">
        <v>131</v>
      </c>
      <c r="BM156" s="230" t="s">
        <v>189</v>
      </c>
    </row>
    <row r="157" s="2" customFormat="1" ht="24.15" customHeight="1">
      <c r="A157" s="37"/>
      <c r="B157" s="38"/>
      <c r="C157" s="218" t="s">
        <v>190</v>
      </c>
      <c r="D157" s="218" t="s">
        <v>127</v>
      </c>
      <c r="E157" s="219" t="s">
        <v>191</v>
      </c>
      <c r="F157" s="220" t="s">
        <v>192</v>
      </c>
      <c r="G157" s="221" t="s">
        <v>193</v>
      </c>
      <c r="H157" s="222">
        <v>4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41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0.0042900000000000004</v>
      </c>
      <c r="T157" s="229">
        <f>S157*H157</f>
        <v>0.017160000000000002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131</v>
      </c>
      <c r="AT157" s="230" t="s">
        <v>127</v>
      </c>
      <c r="AU157" s="230" t="s">
        <v>86</v>
      </c>
      <c r="AY157" s="16" t="s">
        <v>125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84</v>
      </c>
      <c r="BK157" s="231">
        <f>ROUND(I157*H157,2)</f>
        <v>0</v>
      </c>
      <c r="BL157" s="16" t="s">
        <v>131</v>
      </c>
      <c r="BM157" s="230" t="s">
        <v>194</v>
      </c>
    </row>
    <row r="158" s="2" customFormat="1" ht="24.15" customHeight="1">
      <c r="A158" s="37"/>
      <c r="B158" s="38"/>
      <c r="C158" s="218" t="s">
        <v>195</v>
      </c>
      <c r="D158" s="218" t="s">
        <v>127</v>
      </c>
      <c r="E158" s="219" t="s">
        <v>196</v>
      </c>
      <c r="F158" s="220" t="s">
        <v>197</v>
      </c>
      <c r="G158" s="221" t="s">
        <v>193</v>
      </c>
      <c r="H158" s="222">
        <v>4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41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131</v>
      </c>
      <c r="AT158" s="230" t="s">
        <v>127</v>
      </c>
      <c r="AU158" s="230" t="s">
        <v>86</v>
      </c>
      <c r="AY158" s="16" t="s">
        <v>125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84</v>
      </c>
      <c r="BK158" s="231">
        <f>ROUND(I158*H158,2)</f>
        <v>0</v>
      </c>
      <c r="BL158" s="16" t="s">
        <v>131</v>
      </c>
      <c r="BM158" s="230" t="s">
        <v>198</v>
      </c>
    </row>
    <row r="159" s="2" customFormat="1" ht="24.15" customHeight="1">
      <c r="A159" s="37"/>
      <c r="B159" s="38"/>
      <c r="C159" s="218" t="s">
        <v>199</v>
      </c>
      <c r="D159" s="218" t="s">
        <v>127</v>
      </c>
      <c r="E159" s="219" t="s">
        <v>200</v>
      </c>
      <c r="F159" s="220" t="s">
        <v>201</v>
      </c>
      <c r="G159" s="221" t="s">
        <v>175</v>
      </c>
      <c r="H159" s="222">
        <v>1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41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131</v>
      </c>
      <c r="AT159" s="230" t="s">
        <v>127</v>
      </c>
      <c r="AU159" s="230" t="s">
        <v>86</v>
      </c>
      <c r="AY159" s="16" t="s">
        <v>125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84</v>
      </c>
      <c r="BK159" s="231">
        <f>ROUND(I159*H159,2)</f>
        <v>0</v>
      </c>
      <c r="BL159" s="16" t="s">
        <v>131</v>
      </c>
      <c r="BM159" s="230" t="s">
        <v>202</v>
      </c>
    </row>
    <row r="160" s="12" customFormat="1" ht="22.8" customHeight="1">
      <c r="A160" s="12"/>
      <c r="B160" s="202"/>
      <c r="C160" s="203"/>
      <c r="D160" s="204" t="s">
        <v>75</v>
      </c>
      <c r="E160" s="216" t="s">
        <v>156</v>
      </c>
      <c r="F160" s="216" t="s">
        <v>203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SUM(P161:P181)</f>
        <v>0</v>
      </c>
      <c r="Q160" s="210"/>
      <c r="R160" s="211">
        <f>SUM(R161:R181)</f>
        <v>15.414541355000001</v>
      </c>
      <c r="S160" s="210"/>
      <c r="T160" s="212">
        <f>SUM(T161:T181)</f>
        <v>20.75545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84</v>
      </c>
      <c r="AT160" s="214" t="s">
        <v>75</v>
      </c>
      <c r="AU160" s="214" t="s">
        <v>84</v>
      </c>
      <c r="AY160" s="213" t="s">
        <v>125</v>
      </c>
      <c r="BK160" s="215">
        <f>SUM(BK161:BK181)</f>
        <v>0</v>
      </c>
    </row>
    <row r="161" s="2" customFormat="1" ht="33" customHeight="1">
      <c r="A161" s="37"/>
      <c r="B161" s="38"/>
      <c r="C161" s="218" t="s">
        <v>204</v>
      </c>
      <c r="D161" s="218" t="s">
        <v>127</v>
      </c>
      <c r="E161" s="219" t="s">
        <v>205</v>
      </c>
      <c r="F161" s="220" t="s">
        <v>206</v>
      </c>
      <c r="G161" s="221" t="s">
        <v>130</v>
      </c>
      <c r="H161" s="222">
        <v>155.65000000000001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41</v>
      </c>
      <c r="O161" s="90"/>
      <c r="P161" s="228">
        <f>O161*H161</f>
        <v>0</v>
      </c>
      <c r="Q161" s="228">
        <v>0.065696699999999997</v>
      </c>
      <c r="R161" s="228">
        <f>Q161*H161</f>
        <v>10.225691355</v>
      </c>
      <c r="S161" s="228">
        <v>0.074999999999999997</v>
      </c>
      <c r="T161" s="229">
        <f>S161*H161</f>
        <v>11.67375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131</v>
      </c>
      <c r="AT161" s="230" t="s">
        <v>127</v>
      </c>
      <c r="AU161" s="230" t="s">
        <v>86</v>
      </c>
      <c r="AY161" s="16" t="s">
        <v>125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84</v>
      </c>
      <c r="BK161" s="231">
        <f>ROUND(I161*H161,2)</f>
        <v>0</v>
      </c>
      <c r="BL161" s="16" t="s">
        <v>131</v>
      </c>
      <c r="BM161" s="230" t="s">
        <v>207</v>
      </c>
    </row>
    <row r="162" s="13" customFormat="1">
      <c r="A162" s="13"/>
      <c r="B162" s="232"/>
      <c r="C162" s="233"/>
      <c r="D162" s="234" t="s">
        <v>133</v>
      </c>
      <c r="E162" s="235" t="s">
        <v>1</v>
      </c>
      <c r="F162" s="236" t="s">
        <v>208</v>
      </c>
      <c r="G162" s="233"/>
      <c r="H162" s="237">
        <v>70.019999999999996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133</v>
      </c>
      <c r="AU162" s="243" t="s">
        <v>86</v>
      </c>
      <c r="AV162" s="13" t="s">
        <v>86</v>
      </c>
      <c r="AW162" s="13" t="s">
        <v>33</v>
      </c>
      <c r="AX162" s="13" t="s">
        <v>76</v>
      </c>
      <c r="AY162" s="243" t="s">
        <v>125</v>
      </c>
    </row>
    <row r="163" s="13" customFormat="1">
      <c r="A163" s="13"/>
      <c r="B163" s="232"/>
      <c r="C163" s="233"/>
      <c r="D163" s="234" t="s">
        <v>133</v>
      </c>
      <c r="E163" s="235" t="s">
        <v>1</v>
      </c>
      <c r="F163" s="236" t="s">
        <v>209</v>
      </c>
      <c r="G163" s="233"/>
      <c r="H163" s="237">
        <v>31.440000000000001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133</v>
      </c>
      <c r="AU163" s="243" t="s">
        <v>86</v>
      </c>
      <c r="AV163" s="13" t="s">
        <v>86</v>
      </c>
      <c r="AW163" s="13" t="s">
        <v>33</v>
      </c>
      <c r="AX163" s="13" t="s">
        <v>76</v>
      </c>
      <c r="AY163" s="243" t="s">
        <v>125</v>
      </c>
    </row>
    <row r="164" s="13" customFormat="1">
      <c r="A164" s="13"/>
      <c r="B164" s="232"/>
      <c r="C164" s="233"/>
      <c r="D164" s="234" t="s">
        <v>133</v>
      </c>
      <c r="E164" s="235" t="s">
        <v>1</v>
      </c>
      <c r="F164" s="236" t="s">
        <v>210</v>
      </c>
      <c r="G164" s="233"/>
      <c r="H164" s="237">
        <v>17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133</v>
      </c>
      <c r="AU164" s="243" t="s">
        <v>86</v>
      </c>
      <c r="AV164" s="13" t="s">
        <v>86</v>
      </c>
      <c r="AW164" s="13" t="s">
        <v>33</v>
      </c>
      <c r="AX164" s="13" t="s">
        <v>76</v>
      </c>
      <c r="AY164" s="243" t="s">
        <v>125</v>
      </c>
    </row>
    <row r="165" s="13" customFormat="1">
      <c r="A165" s="13"/>
      <c r="B165" s="232"/>
      <c r="C165" s="233"/>
      <c r="D165" s="234" t="s">
        <v>133</v>
      </c>
      <c r="E165" s="235" t="s">
        <v>1</v>
      </c>
      <c r="F165" s="236" t="s">
        <v>211</v>
      </c>
      <c r="G165" s="233"/>
      <c r="H165" s="237">
        <v>23.039999999999999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133</v>
      </c>
      <c r="AU165" s="243" t="s">
        <v>86</v>
      </c>
      <c r="AV165" s="13" t="s">
        <v>86</v>
      </c>
      <c r="AW165" s="13" t="s">
        <v>33</v>
      </c>
      <c r="AX165" s="13" t="s">
        <v>76</v>
      </c>
      <c r="AY165" s="243" t="s">
        <v>125</v>
      </c>
    </row>
    <row r="166" s="13" customFormat="1">
      <c r="A166" s="13"/>
      <c r="B166" s="232"/>
      <c r="C166" s="233"/>
      <c r="D166" s="234" t="s">
        <v>133</v>
      </c>
      <c r="E166" s="235" t="s">
        <v>1</v>
      </c>
      <c r="F166" s="236" t="s">
        <v>212</v>
      </c>
      <c r="G166" s="233"/>
      <c r="H166" s="237">
        <v>14.15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133</v>
      </c>
      <c r="AU166" s="243" t="s">
        <v>86</v>
      </c>
      <c r="AV166" s="13" t="s">
        <v>86</v>
      </c>
      <c r="AW166" s="13" t="s">
        <v>33</v>
      </c>
      <c r="AX166" s="13" t="s">
        <v>76</v>
      </c>
      <c r="AY166" s="243" t="s">
        <v>125</v>
      </c>
    </row>
    <row r="167" s="14" customFormat="1">
      <c r="A167" s="14"/>
      <c r="B167" s="244"/>
      <c r="C167" s="245"/>
      <c r="D167" s="234" t="s">
        <v>133</v>
      </c>
      <c r="E167" s="246" t="s">
        <v>1</v>
      </c>
      <c r="F167" s="247" t="s">
        <v>135</v>
      </c>
      <c r="G167" s="245"/>
      <c r="H167" s="248">
        <v>155.65000000000001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133</v>
      </c>
      <c r="AU167" s="254" t="s">
        <v>86</v>
      </c>
      <c r="AV167" s="14" t="s">
        <v>131</v>
      </c>
      <c r="AW167" s="14" t="s">
        <v>33</v>
      </c>
      <c r="AX167" s="14" t="s">
        <v>84</v>
      </c>
      <c r="AY167" s="254" t="s">
        <v>125</v>
      </c>
    </row>
    <row r="168" s="2" customFormat="1" ht="24.15" customHeight="1">
      <c r="A168" s="37"/>
      <c r="B168" s="38"/>
      <c r="C168" s="218" t="s">
        <v>213</v>
      </c>
      <c r="D168" s="218" t="s">
        <v>127</v>
      </c>
      <c r="E168" s="219" t="s">
        <v>214</v>
      </c>
      <c r="F168" s="220" t="s">
        <v>215</v>
      </c>
      <c r="G168" s="221" t="s">
        <v>142</v>
      </c>
      <c r="H168" s="222">
        <v>10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41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131</v>
      </c>
      <c r="AT168" s="230" t="s">
        <v>127</v>
      </c>
      <c r="AU168" s="230" t="s">
        <v>86</v>
      </c>
      <c r="AY168" s="16" t="s">
        <v>125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84</v>
      </c>
      <c r="BK168" s="231">
        <f>ROUND(I168*H168,2)</f>
        <v>0</v>
      </c>
      <c r="BL168" s="16" t="s">
        <v>131</v>
      </c>
      <c r="BM168" s="230" t="s">
        <v>216</v>
      </c>
    </row>
    <row r="169" s="2" customFormat="1" ht="16.5" customHeight="1">
      <c r="A169" s="37"/>
      <c r="B169" s="38"/>
      <c r="C169" s="218" t="s">
        <v>217</v>
      </c>
      <c r="D169" s="218" t="s">
        <v>127</v>
      </c>
      <c r="E169" s="219" t="s">
        <v>218</v>
      </c>
      <c r="F169" s="220" t="s">
        <v>219</v>
      </c>
      <c r="G169" s="221" t="s">
        <v>130</v>
      </c>
      <c r="H169" s="222">
        <v>113.89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41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131</v>
      </c>
      <c r="AT169" s="230" t="s">
        <v>127</v>
      </c>
      <c r="AU169" s="230" t="s">
        <v>86</v>
      </c>
      <c r="AY169" s="16" t="s">
        <v>125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84</v>
      </c>
      <c r="BK169" s="231">
        <f>ROUND(I169*H169,2)</f>
        <v>0</v>
      </c>
      <c r="BL169" s="16" t="s">
        <v>131</v>
      </c>
      <c r="BM169" s="230" t="s">
        <v>220</v>
      </c>
    </row>
    <row r="170" s="13" customFormat="1">
      <c r="A170" s="13"/>
      <c r="B170" s="232"/>
      <c r="C170" s="233"/>
      <c r="D170" s="234" t="s">
        <v>133</v>
      </c>
      <c r="E170" s="235" t="s">
        <v>1</v>
      </c>
      <c r="F170" s="236" t="s">
        <v>154</v>
      </c>
      <c r="G170" s="233"/>
      <c r="H170" s="237">
        <v>24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133</v>
      </c>
      <c r="AU170" s="243" t="s">
        <v>86</v>
      </c>
      <c r="AV170" s="13" t="s">
        <v>86</v>
      </c>
      <c r="AW170" s="13" t="s">
        <v>33</v>
      </c>
      <c r="AX170" s="13" t="s">
        <v>76</v>
      </c>
      <c r="AY170" s="243" t="s">
        <v>125</v>
      </c>
    </row>
    <row r="171" s="13" customFormat="1">
      <c r="A171" s="13"/>
      <c r="B171" s="232"/>
      <c r="C171" s="233"/>
      <c r="D171" s="234" t="s">
        <v>133</v>
      </c>
      <c r="E171" s="235" t="s">
        <v>1</v>
      </c>
      <c r="F171" s="236" t="s">
        <v>155</v>
      </c>
      <c r="G171" s="233"/>
      <c r="H171" s="237">
        <v>30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133</v>
      </c>
      <c r="AU171" s="243" t="s">
        <v>86</v>
      </c>
      <c r="AV171" s="13" t="s">
        <v>86</v>
      </c>
      <c r="AW171" s="13" t="s">
        <v>33</v>
      </c>
      <c r="AX171" s="13" t="s">
        <v>76</v>
      </c>
      <c r="AY171" s="243" t="s">
        <v>125</v>
      </c>
    </row>
    <row r="172" s="13" customFormat="1">
      <c r="A172" s="13"/>
      <c r="B172" s="232"/>
      <c r="C172" s="233"/>
      <c r="D172" s="234" t="s">
        <v>133</v>
      </c>
      <c r="E172" s="235" t="s">
        <v>1</v>
      </c>
      <c r="F172" s="236" t="s">
        <v>221</v>
      </c>
      <c r="G172" s="233"/>
      <c r="H172" s="237">
        <v>59.890000000000001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133</v>
      </c>
      <c r="AU172" s="243" t="s">
        <v>86</v>
      </c>
      <c r="AV172" s="13" t="s">
        <v>86</v>
      </c>
      <c r="AW172" s="13" t="s">
        <v>33</v>
      </c>
      <c r="AX172" s="13" t="s">
        <v>76</v>
      </c>
      <c r="AY172" s="243" t="s">
        <v>125</v>
      </c>
    </row>
    <row r="173" s="14" customFormat="1">
      <c r="A173" s="14"/>
      <c r="B173" s="244"/>
      <c r="C173" s="245"/>
      <c r="D173" s="234" t="s">
        <v>133</v>
      </c>
      <c r="E173" s="246" t="s">
        <v>1</v>
      </c>
      <c r="F173" s="247" t="s">
        <v>135</v>
      </c>
      <c r="G173" s="245"/>
      <c r="H173" s="248">
        <v>113.89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133</v>
      </c>
      <c r="AU173" s="254" t="s">
        <v>86</v>
      </c>
      <c r="AV173" s="14" t="s">
        <v>131</v>
      </c>
      <c r="AW173" s="14" t="s">
        <v>33</v>
      </c>
      <c r="AX173" s="14" t="s">
        <v>84</v>
      </c>
      <c r="AY173" s="254" t="s">
        <v>125</v>
      </c>
    </row>
    <row r="174" s="2" customFormat="1" ht="24.15" customHeight="1">
      <c r="A174" s="37"/>
      <c r="B174" s="38"/>
      <c r="C174" s="218" t="s">
        <v>222</v>
      </c>
      <c r="D174" s="218" t="s">
        <v>127</v>
      </c>
      <c r="E174" s="219" t="s">
        <v>223</v>
      </c>
      <c r="F174" s="220" t="s">
        <v>224</v>
      </c>
      <c r="G174" s="221" t="s">
        <v>130</v>
      </c>
      <c r="H174" s="222">
        <v>54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41</v>
      </c>
      <c r="O174" s="90"/>
      <c r="P174" s="228">
        <f>O174*H174</f>
        <v>0</v>
      </c>
      <c r="Q174" s="228">
        <v>0.024</v>
      </c>
      <c r="R174" s="228">
        <f>Q174*H174</f>
        <v>1.296</v>
      </c>
      <c r="S174" s="228">
        <v>0.024</v>
      </c>
      <c r="T174" s="229">
        <f>S174*H174</f>
        <v>1.296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131</v>
      </c>
      <c r="AT174" s="230" t="s">
        <v>127</v>
      </c>
      <c r="AU174" s="230" t="s">
        <v>86</v>
      </c>
      <c r="AY174" s="16" t="s">
        <v>125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84</v>
      </c>
      <c r="BK174" s="231">
        <f>ROUND(I174*H174,2)</f>
        <v>0</v>
      </c>
      <c r="BL174" s="16" t="s">
        <v>131</v>
      </c>
      <c r="BM174" s="230" t="s">
        <v>225</v>
      </c>
    </row>
    <row r="175" s="13" customFormat="1">
      <c r="A175" s="13"/>
      <c r="B175" s="232"/>
      <c r="C175" s="233"/>
      <c r="D175" s="234" t="s">
        <v>133</v>
      </c>
      <c r="E175" s="235" t="s">
        <v>1</v>
      </c>
      <c r="F175" s="236" t="s">
        <v>226</v>
      </c>
      <c r="G175" s="233"/>
      <c r="H175" s="237">
        <v>54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133</v>
      </c>
      <c r="AU175" s="243" t="s">
        <v>86</v>
      </c>
      <c r="AV175" s="13" t="s">
        <v>86</v>
      </c>
      <c r="AW175" s="13" t="s">
        <v>33</v>
      </c>
      <c r="AX175" s="13" t="s">
        <v>76</v>
      </c>
      <c r="AY175" s="243" t="s">
        <v>125</v>
      </c>
    </row>
    <row r="176" s="14" customFormat="1">
      <c r="A176" s="14"/>
      <c r="B176" s="244"/>
      <c r="C176" s="245"/>
      <c r="D176" s="234" t="s">
        <v>133</v>
      </c>
      <c r="E176" s="246" t="s">
        <v>1</v>
      </c>
      <c r="F176" s="247" t="s">
        <v>135</v>
      </c>
      <c r="G176" s="245"/>
      <c r="H176" s="248">
        <v>54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133</v>
      </c>
      <c r="AU176" s="254" t="s">
        <v>86</v>
      </c>
      <c r="AV176" s="14" t="s">
        <v>131</v>
      </c>
      <c r="AW176" s="14" t="s">
        <v>33</v>
      </c>
      <c r="AX176" s="14" t="s">
        <v>84</v>
      </c>
      <c r="AY176" s="254" t="s">
        <v>125</v>
      </c>
    </row>
    <row r="177" s="2" customFormat="1" ht="24.15" customHeight="1">
      <c r="A177" s="37"/>
      <c r="B177" s="38"/>
      <c r="C177" s="218" t="s">
        <v>227</v>
      </c>
      <c r="D177" s="218" t="s">
        <v>127</v>
      </c>
      <c r="E177" s="219" t="s">
        <v>228</v>
      </c>
      <c r="F177" s="220" t="s">
        <v>229</v>
      </c>
      <c r="G177" s="221" t="s">
        <v>130</v>
      </c>
      <c r="H177" s="222">
        <v>59.890000000000001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41</v>
      </c>
      <c r="O177" s="90"/>
      <c r="P177" s="228">
        <f>O177*H177</f>
        <v>0</v>
      </c>
      <c r="Q177" s="228">
        <v>0.065000000000000002</v>
      </c>
      <c r="R177" s="228">
        <f>Q177*H177</f>
        <v>3.8928500000000001</v>
      </c>
      <c r="S177" s="228">
        <v>0.13</v>
      </c>
      <c r="T177" s="229">
        <f>S177*H177</f>
        <v>7.7857000000000003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131</v>
      </c>
      <c r="AT177" s="230" t="s">
        <v>127</v>
      </c>
      <c r="AU177" s="230" t="s">
        <v>86</v>
      </c>
      <c r="AY177" s="16" t="s">
        <v>125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84</v>
      </c>
      <c r="BK177" s="231">
        <f>ROUND(I177*H177,2)</f>
        <v>0</v>
      </c>
      <c r="BL177" s="16" t="s">
        <v>131</v>
      </c>
      <c r="BM177" s="230" t="s">
        <v>230</v>
      </c>
    </row>
    <row r="178" s="13" customFormat="1">
      <c r="A178" s="13"/>
      <c r="B178" s="232"/>
      <c r="C178" s="233"/>
      <c r="D178" s="234" t="s">
        <v>133</v>
      </c>
      <c r="E178" s="235" t="s">
        <v>1</v>
      </c>
      <c r="F178" s="236" t="s">
        <v>231</v>
      </c>
      <c r="G178" s="233"/>
      <c r="H178" s="237">
        <v>36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133</v>
      </c>
      <c r="AU178" s="243" t="s">
        <v>86</v>
      </c>
      <c r="AV178" s="13" t="s">
        <v>86</v>
      </c>
      <c r="AW178" s="13" t="s">
        <v>33</v>
      </c>
      <c r="AX178" s="13" t="s">
        <v>76</v>
      </c>
      <c r="AY178" s="243" t="s">
        <v>125</v>
      </c>
    </row>
    <row r="179" s="13" customFormat="1">
      <c r="A179" s="13"/>
      <c r="B179" s="232"/>
      <c r="C179" s="233"/>
      <c r="D179" s="234" t="s">
        <v>133</v>
      </c>
      <c r="E179" s="235" t="s">
        <v>1</v>
      </c>
      <c r="F179" s="236" t="s">
        <v>232</v>
      </c>
      <c r="G179" s="233"/>
      <c r="H179" s="237">
        <v>18.699999999999999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133</v>
      </c>
      <c r="AU179" s="243" t="s">
        <v>86</v>
      </c>
      <c r="AV179" s="13" t="s">
        <v>86</v>
      </c>
      <c r="AW179" s="13" t="s">
        <v>33</v>
      </c>
      <c r="AX179" s="13" t="s">
        <v>76</v>
      </c>
      <c r="AY179" s="243" t="s">
        <v>125</v>
      </c>
    </row>
    <row r="180" s="13" customFormat="1">
      <c r="A180" s="13"/>
      <c r="B180" s="232"/>
      <c r="C180" s="233"/>
      <c r="D180" s="234" t="s">
        <v>133</v>
      </c>
      <c r="E180" s="235" t="s">
        <v>1</v>
      </c>
      <c r="F180" s="236" t="s">
        <v>233</v>
      </c>
      <c r="G180" s="233"/>
      <c r="H180" s="237">
        <v>5.1900000000000004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133</v>
      </c>
      <c r="AU180" s="243" t="s">
        <v>86</v>
      </c>
      <c r="AV180" s="13" t="s">
        <v>86</v>
      </c>
      <c r="AW180" s="13" t="s">
        <v>33</v>
      </c>
      <c r="AX180" s="13" t="s">
        <v>76</v>
      </c>
      <c r="AY180" s="243" t="s">
        <v>125</v>
      </c>
    </row>
    <row r="181" s="14" customFormat="1">
      <c r="A181" s="14"/>
      <c r="B181" s="244"/>
      <c r="C181" s="245"/>
      <c r="D181" s="234" t="s">
        <v>133</v>
      </c>
      <c r="E181" s="246" t="s">
        <v>1</v>
      </c>
      <c r="F181" s="247" t="s">
        <v>135</v>
      </c>
      <c r="G181" s="245"/>
      <c r="H181" s="248">
        <v>59.890000000000001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133</v>
      </c>
      <c r="AU181" s="254" t="s">
        <v>86</v>
      </c>
      <c r="AV181" s="14" t="s">
        <v>131</v>
      </c>
      <c r="AW181" s="14" t="s">
        <v>33</v>
      </c>
      <c r="AX181" s="14" t="s">
        <v>84</v>
      </c>
      <c r="AY181" s="254" t="s">
        <v>125</v>
      </c>
    </row>
    <row r="182" s="12" customFormat="1" ht="22.8" customHeight="1">
      <c r="A182" s="12"/>
      <c r="B182" s="202"/>
      <c r="C182" s="203"/>
      <c r="D182" s="204" t="s">
        <v>75</v>
      </c>
      <c r="E182" s="216" t="s">
        <v>172</v>
      </c>
      <c r="F182" s="216" t="s">
        <v>234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SUM(P183:P232)</f>
        <v>0</v>
      </c>
      <c r="Q182" s="210"/>
      <c r="R182" s="211">
        <f>SUM(R183:R232)</f>
        <v>4.9540799920000005</v>
      </c>
      <c r="S182" s="210"/>
      <c r="T182" s="212">
        <f>SUM(T183:T232)</f>
        <v>0.46295999999999993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84</v>
      </c>
      <c r="AT182" s="214" t="s">
        <v>75</v>
      </c>
      <c r="AU182" s="214" t="s">
        <v>84</v>
      </c>
      <c r="AY182" s="213" t="s">
        <v>125</v>
      </c>
      <c r="BK182" s="215">
        <f>SUM(BK183:BK232)</f>
        <v>0</v>
      </c>
    </row>
    <row r="183" s="2" customFormat="1" ht="24.15" customHeight="1">
      <c r="A183" s="37"/>
      <c r="B183" s="38"/>
      <c r="C183" s="218" t="s">
        <v>7</v>
      </c>
      <c r="D183" s="218" t="s">
        <v>127</v>
      </c>
      <c r="E183" s="219" t="s">
        <v>235</v>
      </c>
      <c r="F183" s="220" t="s">
        <v>236</v>
      </c>
      <c r="G183" s="221" t="s">
        <v>175</v>
      </c>
      <c r="H183" s="222">
        <v>1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41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131</v>
      </c>
      <c r="AT183" s="230" t="s">
        <v>127</v>
      </c>
      <c r="AU183" s="230" t="s">
        <v>86</v>
      </c>
      <c r="AY183" s="16" t="s">
        <v>125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84</v>
      </c>
      <c r="BK183" s="231">
        <f>ROUND(I183*H183,2)</f>
        <v>0</v>
      </c>
      <c r="BL183" s="16" t="s">
        <v>131</v>
      </c>
      <c r="BM183" s="230" t="s">
        <v>237</v>
      </c>
    </row>
    <row r="184" s="13" customFormat="1">
      <c r="A184" s="13"/>
      <c r="B184" s="232"/>
      <c r="C184" s="233"/>
      <c r="D184" s="234" t="s">
        <v>133</v>
      </c>
      <c r="E184" s="235" t="s">
        <v>1</v>
      </c>
      <c r="F184" s="236" t="s">
        <v>238</v>
      </c>
      <c r="G184" s="233"/>
      <c r="H184" s="237">
        <v>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133</v>
      </c>
      <c r="AU184" s="243" t="s">
        <v>86</v>
      </c>
      <c r="AV184" s="13" t="s">
        <v>86</v>
      </c>
      <c r="AW184" s="13" t="s">
        <v>33</v>
      </c>
      <c r="AX184" s="13" t="s">
        <v>76</v>
      </c>
      <c r="AY184" s="243" t="s">
        <v>125</v>
      </c>
    </row>
    <row r="185" s="14" customFormat="1">
      <c r="A185" s="14"/>
      <c r="B185" s="244"/>
      <c r="C185" s="245"/>
      <c r="D185" s="234" t="s">
        <v>133</v>
      </c>
      <c r="E185" s="246" t="s">
        <v>1</v>
      </c>
      <c r="F185" s="247" t="s">
        <v>135</v>
      </c>
      <c r="G185" s="245"/>
      <c r="H185" s="248">
        <v>1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133</v>
      </c>
      <c r="AU185" s="254" t="s">
        <v>86</v>
      </c>
      <c r="AV185" s="14" t="s">
        <v>131</v>
      </c>
      <c r="AW185" s="14" t="s">
        <v>33</v>
      </c>
      <c r="AX185" s="14" t="s">
        <v>84</v>
      </c>
      <c r="AY185" s="254" t="s">
        <v>125</v>
      </c>
    </row>
    <row r="186" s="2" customFormat="1" ht="16.5" customHeight="1">
      <c r="A186" s="37"/>
      <c r="B186" s="38"/>
      <c r="C186" s="218" t="s">
        <v>239</v>
      </c>
      <c r="D186" s="218" t="s">
        <v>127</v>
      </c>
      <c r="E186" s="219" t="s">
        <v>240</v>
      </c>
      <c r="F186" s="220" t="s">
        <v>241</v>
      </c>
      <c r="G186" s="221" t="s">
        <v>142</v>
      </c>
      <c r="H186" s="222">
        <v>26.399999999999999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41</v>
      </c>
      <c r="O186" s="90"/>
      <c r="P186" s="228">
        <f>O186*H186</f>
        <v>0</v>
      </c>
      <c r="Q186" s="228">
        <v>0.00117</v>
      </c>
      <c r="R186" s="228">
        <f>Q186*H186</f>
        <v>0.030887999999999999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131</v>
      </c>
      <c r="AT186" s="230" t="s">
        <v>127</v>
      </c>
      <c r="AU186" s="230" t="s">
        <v>86</v>
      </c>
      <c r="AY186" s="16" t="s">
        <v>125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84</v>
      </c>
      <c r="BK186" s="231">
        <f>ROUND(I186*H186,2)</f>
        <v>0</v>
      </c>
      <c r="BL186" s="16" t="s">
        <v>131</v>
      </c>
      <c r="BM186" s="230" t="s">
        <v>242</v>
      </c>
    </row>
    <row r="187" s="13" customFormat="1">
      <c r="A187" s="13"/>
      <c r="B187" s="232"/>
      <c r="C187" s="233"/>
      <c r="D187" s="234" t="s">
        <v>133</v>
      </c>
      <c r="E187" s="235" t="s">
        <v>1</v>
      </c>
      <c r="F187" s="236" t="s">
        <v>243</v>
      </c>
      <c r="G187" s="233"/>
      <c r="H187" s="237">
        <v>10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133</v>
      </c>
      <c r="AU187" s="243" t="s">
        <v>86</v>
      </c>
      <c r="AV187" s="13" t="s">
        <v>86</v>
      </c>
      <c r="AW187" s="13" t="s">
        <v>33</v>
      </c>
      <c r="AX187" s="13" t="s">
        <v>76</v>
      </c>
      <c r="AY187" s="243" t="s">
        <v>125</v>
      </c>
    </row>
    <row r="188" s="13" customFormat="1">
      <c r="A188" s="13"/>
      <c r="B188" s="232"/>
      <c r="C188" s="233"/>
      <c r="D188" s="234" t="s">
        <v>133</v>
      </c>
      <c r="E188" s="235" t="s">
        <v>1</v>
      </c>
      <c r="F188" s="236" t="s">
        <v>244</v>
      </c>
      <c r="G188" s="233"/>
      <c r="H188" s="237">
        <v>16.399999999999999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133</v>
      </c>
      <c r="AU188" s="243" t="s">
        <v>86</v>
      </c>
      <c r="AV188" s="13" t="s">
        <v>86</v>
      </c>
      <c r="AW188" s="13" t="s">
        <v>33</v>
      </c>
      <c r="AX188" s="13" t="s">
        <v>76</v>
      </c>
      <c r="AY188" s="243" t="s">
        <v>125</v>
      </c>
    </row>
    <row r="189" s="14" customFormat="1">
      <c r="A189" s="14"/>
      <c r="B189" s="244"/>
      <c r="C189" s="245"/>
      <c r="D189" s="234" t="s">
        <v>133</v>
      </c>
      <c r="E189" s="246" t="s">
        <v>1</v>
      </c>
      <c r="F189" s="247" t="s">
        <v>135</v>
      </c>
      <c r="G189" s="245"/>
      <c r="H189" s="248">
        <v>26.399999999999999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133</v>
      </c>
      <c r="AU189" s="254" t="s">
        <v>86</v>
      </c>
      <c r="AV189" s="14" t="s">
        <v>131</v>
      </c>
      <c r="AW189" s="14" t="s">
        <v>33</v>
      </c>
      <c r="AX189" s="14" t="s">
        <v>84</v>
      </c>
      <c r="AY189" s="254" t="s">
        <v>125</v>
      </c>
    </row>
    <row r="190" s="2" customFormat="1" ht="16.5" customHeight="1">
      <c r="A190" s="37"/>
      <c r="B190" s="38"/>
      <c r="C190" s="218" t="s">
        <v>245</v>
      </c>
      <c r="D190" s="218" t="s">
        <v>127</v>
      </c>
      <c r="E190" s="219" t="s">
        <v>246</v>
      </c>
      <c r="F190" s="220" t="s">
        <v>247</v>
      </c>
      <c r="G190" s="221" t="s">
        <v>142</v>
      </c>
      <c r="H190" s="222">
        <v>26.399999999999999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41</v>
      </c>
      <c r="O190" s="90"/>
      <c r="P190" s="228">
        <f>O190*H190</f>
        <v>0</v>
      </c>
      <c r="Q190" s="228">
        <v>0.00058049999999999996</v>
      </c>
      <c r="R190" s="228">
        <f>Q190*H190</f>
        <v>0.015325199999999999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131</v>
      </c>
      <c r="AT190" s="230" t="s">
        <v>127</v>
      </c>
      <c r="AU190" s="230" t="s">
        <v>86</v>
      </c>
      <c r="AY190" s="16" t="s">
        <v>125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84</v>
      </c>
      <c r="BK190" s="231">
        <f>ROUND(I190*H190,2)</f>
        <v>0</v>
      </c>
      <c r="BL190" s="16" t="s">
        <v>131</v>
      </c>
      <c r="BM190" s="230" t="s">
        <v>248</v>
      </c>
    </row>
    <row r="191" s="2" customFormat="1" ht="24.15" customHeight="1">
      <c r="A191" s="37"/>
      <c r="B191" s="38"/>
      <c r="C191" s="255" t="s">
        <v>249</v>
      </c>
      <c r="D191" s="255" t="s">
        <v>250</v>
      </c>
      <c r="E191" s="256" t="s">
        <v>251</v>
      </c>
      <c r="F191" s="257" t="s">
        <v>252</v>
      </c>
      <c r="G191" s="258" t="s">
        <v>180</v>
      </c>
      <c r="H191" s="259">
        <v>0.92942000000000002</v>
      </c>
      <c r="I191" s="260"/>
      <c r="J191" s="261">
        <f>ROUND(I191*H191,2)</f>
        <v>0</v>
      </c>
      <c r="K191" s="262"/>
      <c r="L191" s="263"/>
      <c r="M191" s="264" t="s">
        <v>1</v>
      </c>
      <c r="N191" s="265" t="s">
        <v>41</v>
      </c>
      <c r="O191" s="90"/>
      <c r="P191" s="228">
        <f>O191*H191</f>
        <v>0</v>
      </c>
      <c r="Q191" s="228">
        <v>1</v>
      </c>
      <c r="R191" s="228">
        <f>Q191*H191</f>
        <v>0.92942000000000002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166</v>
      </c>
      <c r="AT191" s="230" t="s">
        <v>250</v>
      </c>
      <c r="AU191" s="230" t="s">
        <v>86</v>
      </c>
      <c r="AY191" s="16" t="s">
        <v>125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84</v>
      </c>
      <c r="BK191" s="231">
        <f>ROUND(I191*H191,2)</f>
        <v>0</v>
      </c>
      <c r="BL191" s="16" t="s">
        <v>131</v>
      </c>
      <c r="BM191" s="230" t="s">
        <v>253</v>
      </c>
    </row>
    <row r="192" s="13" customFormat="1">
      <c r="A192" s="13"/>
      <c r="B192" s="232"/>
      <c r="C192" s="233"/>
      <c r="D192" s="234" t="s">
        <v>133</v>
      </c>
      <c r="E192" s="235" t="s">
        <v>1</v>
      </c>
      <c r="F192" s="236" t="s">
        <v>254</v>
      </c>
      <c r="G192" s="233"/>
      <c r="H192" s="237">
        <v>0.10176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133</v>
      </c>
      <c r="AU192" s="243" t="s">
        <v>86</v>
      </c>
      <c r="AV192" s="13" t="s">
        <v>86</v>
      </c>
      <c r="AW192" s="13" t="s">
        <v>33</v>
      </c>
      <c r="AX192" s="13" t="s">
        <v>76</v>
      </c>
      <c r="AY192" s="243" t="s">
        <v>125</v>
      </c>
    </row>
    <row r="193" s="13" customFormat="1">
      <c r="A193" s="13"/>
      <c r="B193" s="232"/>
      <c r="C193" s="233"/>
      <c r="D193" s="234" t="s">
        <v>133</v>
      </c>
      <c r="E193" s="235" t="s">
        <v>1</v>
      </c>
      <c r="F193" s="236" t="s">
        <v>255</v>
      </c>
      <c r="G193" s="233"/>
      <c r="H193" s="237">
        <v>0.25440000000000002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133</v>
      </c>
      <c r="AU193" s="243" t="s">
        <v>86</v>
      </c>
      <c r="AV193" s="13" t="s">
        <v>86</v>
      </c>
      <c r="AW193" s="13" t="s">
        <v>33</v>
      </c>
      <c r="AX193" s="13" t="s">
        <v>76</v>
      </c>
      <c r="AY193" s="243" t="s">
        <v>125</v>
      </c>
    </row>
    <row r="194" s="13" customFormat="1">
      <c r="A194" s="13"/>
      <c r="B194" s="232"/>
      <c r="C194" s="233"/>
      <c r="D194" s="234" t="s">
        <v>133</v>
      </c>
      <c r="E194" s="235" t="s">
        <v>1</v>
      </c>
      <c r="F194" s="236" t="s">
        <v>256</v>
      </c>
      <c r="G194" s="233"/>
      <c r="H194" s="237">
        <v>0.013570000000000001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133</v>
      </c>
      <c r="AU194" s="243" t="s">
        <v>86</v>
      </c>
      <c r="AV194" s="13" t="s">
        <v>86</v>
      </c>
      <c r="AW194" s="13" t="s">
        <v>33</v>
      </c>
      <c r="AX194" s="13" t="s">
        <v>76</v>
      </c>
      <c r="AY194" s="243" t="s">
        <v>125</v>
      </c>
    </row>
    <row r="195" s="13" customFormat="1">
      <c r="A195" s="13"/>
      <c r="B195" s="232"/>
      <c r="C195" s="233"/>
      <c r="D195" s="234" t="s">
        <v>133</v>
      </c>
      <c r="E195" s="235" t="s">
        <v>1</v>
      </c>
      <c r="F195" s="236" t="s">
        <v>257</v>
      </c>
      <c r="G195" s="233"/>
      <c r="H195" s="237">
        <v>0.11194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133</v>
      </c>
      <c r="AU195" s="243" t="s">
        <v>86</v>
      </c>
      <c r="AV195" s="13" t="s">
        <v>86</v>
      </c>
      <c r="AW195" s="13" t="s">
        <v>33</v>
      </c>
      <c r="AX195" s="13" t="s">
        <v>76</v>
      </c>
      <c r="AY195" s="243" t="s">
        <v>125</v>
      </c>
    </row>
    <row r="196" s="13" customFormat="1">
      <c r="A196" s="13"/>
      <c r="B196" s="232"/>
      <c r="C196" s="233"/>
      <c r="D196" s="234" t="s">
        <v>133</v>
      </c>
      <c r="E196" s="235" t="s">
        <v>1</v>
      </c>
      <c r="F196" s="236" t="s">
        <v>258</v>
      </c>
      <c r="G196" s="233"/>
      <c r="H196" s="237">
        <v>0.41721999999999998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133</v>
      </c>
      <c r="AU196" s="243" t="s">
        <v>86</v>
      </c>
      <c r="AV196" s="13" t="s">
        <v>86</v>
      </c>
      <c r="AW196" s="13" t="s">
        <v>33</v>
      </c>
      <c r="AX196" s="13" t="s">
        <v>76</v>
      </c>
      <c r="AY196" s="243" t="s">
        <v>125</v>
      </c>
    </row>
    <row r="197" s="13" customFormat="1">
      <c r="A197" s="13"/>
      <c r="B197" s="232"/>
      <c r="C197" s="233"/>
      <c r="D197" s="234" t="s">
        <v>133</v>
      </c>
      <c r="E197" s="235" t="s">
        <v>1</v>
      </c>
      <c r="F197" s="236" t="s">
        <v>259</v>
      </c>
      <c r="G197" s="233"/>
      <c r="H197" s="237">
        <v>0.030530000000000002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133</v>
      </c>
      <c r="AU197" s="243" t="s">
        <v>86</v>
      </c>
      <c r="AV197" s="13" t="s">
        <v>86</v>
      </c>
      <c r="AW197" s="13" t="s">
        <v>33</v>
      </c>
      <c r="AX197" s="13" t="s">
        <v>76</v>
      </c>
      <c r="AY197" s="243" t="s">
        <v>125</v>
      </c>
    </row>
    <row r="198" s="14" customFormat="1">
      <c r="A198" s="14"/>
      <c r="B198" s="244"/>
      <c r="C198" s="245"/>
      <c r="D198" s="234" t="s">
        <v>133</v>
      </c>
      <c r="E198" s="246" t="s">
        <v>1</v>
      </c>
      <c r="F198" s="247" t="s">
        <v>135</v>
      </c>
      <c r="G198" s="245"/>
      <c r="H198" s="248">
        <v>0.92941999999999991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133</v>
      </c>
      <c r="AU198" s="254" t="s">
        <v>86</v>
      </c>
      <c r="AV198" s="14" t="s">
        <v>131</v>
      </c>
      <c r="AW198" s="14" t="s">
        <v>33</v>
      </c>
      <c r="AX198" s="14" t="s">
        <v>84</v>
      </c>
      <c r="AY198" s="254" t="s">
        <v>125</v>
      </c>
    </row>
    <row r="199" s="2" customFormat="1" ht="16.5" customHeight="1">
      <c r="A199" s="37"/>
      <c r="B199" s="38"/>
      <c r="C199" s="255" t="s">
        <v>260</v>
      </c>
      <c r="D199" s="255" t="s">
        <v>250</v>
      </c>
      <c r="E199" s="256" t="s">
        <v>261</v>
      </c>
      <c r="F199" s="257" t="s">
        <v>262</v>
      </c>
      <c r="G199" s="258" t="s">
        <v>180</v>
      </c>
      <c r="H199" s="259">
        <v>0.060290000000000003</v>
      </c>
      <c r="I199" s="260"/>
      <c r="J199" s="261">
        <f>ROUND(I199*H199,2)</f>
        <v>0</v>
      </c>
      <c r="K199" s="262"/>
      <c r="L199" s="263"/>
      <c r="M199" s="264" t="s">
        <v>1</v>
      </c>
      <c r="N199" s="265" t="s">
        <v>41</v>
      </c>
      <c r="O199" s="90"/>
      <c r="P199" s="228">
        <f>O199*H199</f>
        <v>0</v>
      </c>
      <c r="Q199" s="228">
        <v>1</v>
      </c>
      <c r="R199" s="228">
        <f>Q199*H199</f>
        <v>0.060290000000000003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166</v>
      </c>
      <c r="AT199" s="230" t="s">
        <v>250</v>
      </c>
      <c r="AU199" s="230" t="s">
        <v>86</v>
      </c>
      <c r="AY199" s="16" t="s">
        <v>125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84</v>
      </c>
      <c r="BK199" s="231">
        <f>ROUND(I199*H199,2)</f>
        <v>0</v>
      </c>
      <c r="BL199" s="16" t="s">
        <v>131</v>
      </c>
      <c r="BM199" s="230" t="s">
        <v>263</v>
      </c>
    </row>
    <row r="200" s="13" customFormat="1">
      <c r="A200" s="13"/>
      <c r="B200" s="232"/>
      <c r="C200" s="233"/>
      <c r="D200" s="234" t="s">
        <v>133</v>
      </c>
      <c r="E200" s="235" t="s">
        <v>1</v>
      </c>
      <c r="F200" s="236" t="s">
        <v>264</v>
      </c>
      <c r="G200" s="233"/>
      <c r="H200" s="237">
        <v>0.060290000000000003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133</v>
      </c>
      <c r="AU200" s="243" t="s">
        <v>86</v>
      </c>
      <c r="AV200" s="13" t="s">
        <v>86</v>
      </c>
      <c r="AW200" s="13" t="s">
        <v>33</v>
      </c>
      <c r="AX200" s="13" t="s">
        <v>76</v>
      </c>
      <c r="AY200" s="243" t="s">
        <v>125</v>
      </c>
    </row>
    <row r="201" s="14" customFormat="1">
      <c r="A201" s="14"/>
      <c r="B201" s="244"/>
      <c r="C201" s="245"/>
      <c r="D201" s="234" t="s">
        <v>133</v>
      </c>
      <c r="E201" s="246" t="s">
        <v>1</v>
      </c>
      <c r="F201" s="247" t="s">
        <v>135</v>
      </c>
      <c r="G201" s="245"/>
      <c r="H201" s="248">
        <v>0.060290000000000003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133</v>
      </c>
      <c r="AU201" s="254" t="s">
        <v>86</v>
      </c>
      <c r="AV201" s="14" t="s">
        <v>131</v>
      </c>
      <c r="AW201" s="14" t="s">
        <v>33</v>
      </c>
      <c r="AX201" s="14" t="s">
        <v>84</v>
      </c>
      <c r="AY201" s="254" t="s">
        <v>125</v>
      </c>
    </row>
    <row r="202" s="2" customFormat="1" ht="24.15" customHeight="1">
      <c r="A202" s="37"/>
      <c r="B202" s="38"/>
      <c r="C202" s="255" t="s">
        <v>265</v>
      </c>
      <c r="D202" s="255" t="s">
        <v>250</v>
      </c>
      <c r="E202" s="256" t="s">
        <v>266</v>
      </c>
      <c r="F202" s="257" t="s">
        <v>267</v>
      </c>
      <c r="G202" s="258" t="s">
        <v>193</v>
      </c>
      <c r="H202" s="259">
        <v>48</v>
      </c>
      <c r="I202" s="260"/>
      <c r="J202" s="261">
        <f>ROUND(I202*H202,2)</f>
        <v>0</v>
      </c>
      <c r="K202" s="262"/>
      <c r="L202" s="263"/>
      <c r="M202" s="264" t="s">
        <v>1</v>
      </c>
      <c r="N202" s="265" t="s">
        <v>41</v>
      </c>
      <c r="O202" s="90"/>
      <c r="P202" s="228">
        <f>O202*H202</f>
        <v>0</v>
      </c>
      <c r="Q202" s="228">
        <v>0.00019000000000000001</v>
      </c>
      <c r="R202" s="228">
        <f>Q202*H202</f>
        <v>0.0091199999999999996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166</v>
      </c>
      <c r="AT202" s="230" t="s">
        <v>250</v>
      </c>
      <c r="AU202" s="230" t="s">
        <v>86</v>
      </c>
      <c r="AY202" s="16" t="s">
        <v>125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84</v>
      </c>
      <c r="BK202" s="231">
        <f>ROUND(I202*H202,2)</f>
        <v>0</v>
      </c>
      <c r="BL202" s="16" t="s">
        <v>131</v>
      </c>
      <c r="BM202" s="230" t="s">
        <v>268</v>
      </c>
    </row>
    <row r="203" s="13" customFormat="1">
      <c r="A203" s="13"/>
      <c r="B203" s="232"/>
      <c r="C203" s="233"/>
      <c r="D203" s="234" t="s">
        <v>133</v>
      </c>
      <c r="E203" s="235" t="s">
        <v>1</v>
      </c>
      <c r="F203" s="236" t="s">
        <v>269</v>
      </c>
      <c r="G203" s="233"/>
      <c r="H203" s="237">
        <v>48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133</v>
      </c>
      <c r="AU203" s="243" t="s">
        <v>86</v>
      </c>
      <c r="AV203" s="13" t="s">
        <v>86</v>
      </c>
      <c r="AW203" s="13" t="s">
        <v>33</v>
      </c>
      <c r="AX203" s="13" t="s">
        <v>76</v>
      </c>
      <c r="AY203" s="243" t="s">
        <v>125</v>
      </c>
    </row>
    <row r="204" s="14" customFormat="1">
      <c r="A204" s="14"/>
      <c r="B204" s="244"/>
      <c r="C204" s="245"/>
      <c r="D204" s="234" t="s">
        <v>133</v>
      </c>
      <c r="E204" s="246" t="s">
        <v>1</v>
      </c>
      <c r="F204" s="247" t="s">
        <v>135</v>
      </c>
      <c r="G204" s="245"/>
      <c r="H204" s="248">
        <v>48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133</v>
      </c>
      <c r="AU204" s="254" t="s">
        <v>86</v>
      </c>
      <c r="AV204" s="14" t="s">
        <v>131</v>
      </c>
      <c r="AW204" s="14" t="s">
        <v>33</v>
      </c>
      <c r="AX204" s="14" t="s">
        <v>84</v>
      </c>
      <c r="AY204" s="254" t="s">
        <v>125</v>
      </c>
    </row>
    <row r="205" s="2" customFormat="1" ht="21.75" customHeight="1">
      <c r="A205" s="37"/>
      <c r="B205" s="38"/>
      <c r="C205" s="218" t="s">
        <v>270</v>
      </c>
      <c r="D205" s="218" t="s">
        <v>127</v>
      </c>
      <c r="E205" s="219" t="s">
        <v>271</v>
      </c>
      <c r="F205" s="220" t="s">
        <v>272</v>
      </c>
      <c r="G205" s="221" t="s">
        <v>193</v>
      </c>
      <c r="H205" s="222">
        <v>4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41</v>
      </c>
      <c r="O205" s="90"/>
      <c r="P205" s="228">
        <f>O205*H205</f>
        <v>0</v>
      </c>
      <c r="Q205" s="228">
        <v>6.0000000000000002E-05</v>
      </c>
      <c r="R205" s="228">
        <f>Q205*H205</f>
        <v>0.00024000000000000001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131</v>
      </c>
      <c r="AT205" s="230" t="s">
        <v>127</v>
      </c>
      <c r="AU205" s="230" t="s">
        <v>86</v>
      </c>
      <c r="AY205" s="16" t="s">
        <v>125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84</v>
      </c>
      <c r="BK205" s="231">
        <f>ROUND(I205*H205,2)</f>
        <v>0</v>
      </c>
      <c r="BL205" s="16" t="s">
        <v>131</v>
      </c>
      <c r="BM205" s="230" t="s">
        <v>273</v>
      </c>
    </row>
    <row r="206" s="2" customFormat="1" ht="24.15" customHeight="1">
      <c r="A206" s="37"/>
      <c r="B206" s="38"/>
      <c r="C206" s="218" t="s">
        <v>274</v>
      </c>
      <c r="D206" s="218" t="s">
        <v>127</v>
      </c>
      <c r="E206" s="219" t="s">
        <v>275</v>
      </c>
      <c r="F206" s="220" t="s">
        <v>276</v>
      </c>
      <c r="G206" s="221" t="s">
        <v>193</v>
      </c>
      <c r="H206" s="222">
        <v>4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41</v>
      </c>
      <c r="O206" s="90"/>
      <c r="P206" s="228">
        <f>O206*H206</f>
        <v>0</v>
      </c>
      <c r="Q206" s="228">
        <v>0.36965999999999999</v>
      </c>
      <c r="R206" s="228">
        <f>Q206*H206</f>
        <v>1.47864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131</v>
      </c>
      <c r="AT206" s="230" t="s">
        <v>127</v>
      </c>
      <c r="AU206" s="230" t="s">
        <v>86</v>
      </c>
      <c r="AY206" s="16" t="s">
        <v>125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84</v>
      </c>
      <c r="BK206" s="231">
        <f>ROUND(I206*H206,2)</f>
        <v>0</v>
      </c>
      <c r="BL206" s="16" t="s">
        <v>131</v>
      </c>
      <c r="BM206" s="230" t="s">
        <v>277</v>
      </c>
    </row>
    <row r="207" s="2" customFormat="1" ht="37.8" customHeight="1">
      <c r="A207" s="37"/>
      <c r="B207" s="38"/>
      <c r="C207" s="218" t="s">
        <v>278</v>
      </c>
      <c r="D207" s="218" t="s">
        <v>127</v>
      </c>
      <c r="E207" s="219" t="s">
        <v>279</v>
      </c>
      <c r="F207" s="220" t="s">
        <v>280</v>
      </c>
      <c r="G207" s="221" t="s">
        <v>130</v>
      </c>
      <c r="H207" s="222">
        <v>46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41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131</v>
      </c>
      <c r="AT207" s="230" t="s">
        <v>127</v>
      </c>
      <c r="AU207" s="230" t="s">
        <v>86</v>
      </c>
      <c r="AY207" s="16" t="s">
        <v>125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84</v>
      </c>
      <c r="BK207" s="231">
        <f>ROUND(I207*H207,2)</f>
        <v>0</v>
      </c>
      <c r="BL207" s="16" t="s">
        <v>131</v>
      </c>
      <c r="BM207" s="230" t="s">
        <v>281</v>
      </c>
    </row>
    <row r="208" s="13" customFormat="1">
      <c r="A208" s="13"/>
      <c r="B208" s="232"/>
      <c r="C208" s="233"/>
      <c r="D208" s="234" t="s">
        <v>133</v>
      </c>
      <c r="E208" s="235" t="s">
        <v>1</v>
      </c>
      <c r="F208" s="236" t="s">
        <v>282</v>
      </c>
      <c r="G208" s="233"/>
      <c r="H208" s="237">
        <v>46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133</v>
      </c>
      <c r="AU208" s="243" t="s">
        <v>86</v>
      </c>
      <c r="AV208" s="13" t="s">
        <v>86</v>
      </c>
      <c r="AW208" s="13" t="s">
        <v>33</v>
      </c>
      <c r="AX208" s="13" t="s">
        <v>76</v>
      </c>
      <c r="AY208" s="243" t="s">
        <v>125</v>
      </c>
    </row>
    <row r="209" s="14" customFormat="1">
      <c r="A209" s="14"/>
      <c r="B209" s="244"/>
      <c r="C209" s="245"/>
      <c r="D209" s="234" t="s">
        <v>133</v>
      </c>
      <c r="E209" s="246" t="s">
        <v>1</v>
      </c>
      <c r="F209" s="247" t="s">
        <v>135</v>
      </c>
      <c r="G209" s="245"/>
      <c r="H209" s="248">
        <v>46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133</v>
      </c>
      <c r="AU209" s="254" t="s">
        <v>86</v>
      </c>
      <c r="AV209" s="14" t="s">
        <v>131</v>
      </c>
      <c r="AW209" s="14" t="s">
        <v>33</v>
      </c>
      <c r="AX209" s="14" t="s">
        <v>84</v>
      </c>
      <c r="AY209" s="254" t="s">
        <v>125</v>
      </c>
    </row>
    <row r="210" s="2" customFormat="1" ht="37.8" customHeight="1">
      <c r="A210" s="37"/>
      <c r="B210" s="38"/>
      <c r="C210" s="218" t="s">
        <v>283</v>
      </c>
      <c r="D210" s="218" t="s">
        <v>127</v>
      </c>
      <c r="E210" s="219" t="s">
        <v>284</v>
      </c>
      <c r="F210" s="220" t="s">
        <v>285</v>
      </c>
      <c r="G210" s="221" t="s">
        <v>130</v>
      </c>
      <c r="H210" s="222">
        <v>46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41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131</v>
      </c>
      <c r="AT210" s="230" t="s">
        <v>127</v>
      </c>
      <c r="AU210" s="230" t="s">
        <v>86</v>
      </c>
      <c r="AY210" s="16" t="s">
        <v>125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84</v>
      </c>
      <c r="BK210" s="231">
        <f>ROUND(I210*H210,2)</f>
        <v>0</v>
      </c>
      <c r="BL210" s="16" t="s">
        <v>131</v>
      </c>
      <c r="BM210" s="230" t="s">
        <v>286</v>
      </c>
    </row>
    <row r="211" s="2" customFormat="1" ht="37.8" customHeight="1">
      <c r="A211" s="37"/>
      <c r="B211" s="38"/>
      <c r="C211" s="218" t="s">
        <v>287</v>
      </c>
      <c r="D211" s="218" t="s">
        <v>127</v>
      </c>
      <c r="E211" s="219" t="s">
        <v>288</v>
      </c>
      <c r="F211" s="220" t="s">
        <v>289</v>
      </c>
      <c r="G211" s="221" t="s">
        <v>130</v>
      </c>
      <c r="H211" s="222">
        <v>1380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41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131</v>
      </c>
      <c r="AT211" s="230" t="s">
        <v>127</v>
      </c>
      <c r="AU211" s="230" t="s">
        <v>86</v>
      </c>
      <c r="AY211" s="16" t="s">
        <v>125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84</v>
      </c>
      <c r="BK211" s="231">
        <f>ROUND(I211*H211,2)</f>
        <v>0</v>
      </c>
      <c r="BL211" s="16" t="s">
        <v>131</v>
      </c>
      <c r="BM211" s="230" t="s">
        <v>290</v>
      </c>
    </row>
    <row r="212" s="13" customFormat="1">
      <c r="A212" s="13"/>
      <c r="B212" s="232"/>
      <c r="C212" s="233"/>
      <c r="D212" s="234" t="s">
        <v>133</v>
      </c>
      <c r="E212" s="235" t="s">
        <v>1</v>
      </c>
      <c r="F212" s="236" t="s">
        <v>291</v>
      </c>
      <c r="G212" s="233"/>
      <c r="H212" s="237">
        <v>1380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133</v>
      </c>
      <c r="AU212" s="243" t="s">
        <v>86</v>
      </c>
      <c r="AV212" s="13" t="s">
        <v>86</v>
      </c>
      <c r="AW212" s="13" t="s">
        <v>33</v>
      </c>
      <c r="AX212" s="13" t="s">
        <v>76</v>
      </c>
      <c r="AY212" s="243" t="s">
        <v>125</v>
      </c>
    </row>
    <row r="213" s="14" customFormat="1">
      <c r="A213" s="14"/>
      <c r="B213" s="244"/>
      <c r="C213" s="245"/>
      <c r="D213" s="234" t="s">
        <v>133</v>
      </c>
      <c r="E213" s="246" t="s">
        <v>1</v>
      </c>
      <c r="F213" s="247" t="s">
        <v>135</v>
      </c>
      <c r="G213" s="245"/>
      <c r="H213" s="248">
        <v>1380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133</v>
      </c>
      <c r="AU213" s="254" t="s">
        <v>86</v>
      </c>
      <c r="AV213" s="14" t="s">
        <v>131</v>
      </c>
      <c r="AW213" s="14" t="s">
        <v>33</v>
      </c>
      <c r="AX213" s="14" t="s">
        <v>84</v>
      </c>
      <c r="AY213" s="254" t="s">
        <v>125</v>
      </c>
    </row>
    <row r="214" s="2" customFormat="1" ht="21.75" customHeight="1">
      <c r="A214" s="37"/>
      <c r="B214" s="38"/>
      <c r="C214" s="218" t="s">
        <v>292</v>
      </c>
      <c r="D214" s="218" t="s">
        <v>127</v>
      </c>
      <c r="E214" s="219" t="s">
        <v>293</v>
      </c>
      <c r="F214" s="220" t="s">
        <v>294</v>
      </c>
      <c r="G214" s="221" t="s">
        <v>130</v>
      </c>
      <c r="H214" s="222">
        <v>72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41</v>
      </c>
      <c r="O214" s="90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131</v>
      </c>
      <c r="AT214" s="230" t="s">
        <v>127</v>
      </c>
      <c r="AU214" s="230" t="s">
        <v>86</v>
      </c>
      <c r="AY214" s="16" t="s">
        <v>125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84</v>
      </c>
      <c r="BK214" s="231">
        <f>ROUND(I214*H214,2)</f>
        <v>0</v>
      </c>
      <c r="BL214" s="16" t="s">
        <v>131</v>
      </c>
      <c r="BM214" s="230" t="s">
        <v>295</v>
      </c>
    </row>
    <row r="215" s="13" customFormat="1">
      <c r="A215" s="13"/>
      <c r="B215" s="232"/>
      <c r="C215" s="233"/>
      <c r="D215" s="234" t="s">
        <v>133</v>
      </c>
      <c r="E215" s="235" t="s">
        <v>1</v>
      </c>
      <c r="F215" s="236" t="s">
        <v>296</v>
      </c>
      <c r="G215" s="233"/>
      <c r="H215" s="237">
        <v>72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133</v>
      </c>
      <c r="AU215" s="243" t="s">
        <v>86</v>
      </c>
      <c r="AV215" s="13" t="s">
        <v>86</v>
      </c>
      <c r="AW215" s="13" t="s">
        <v>33</v>
      </c>
      <c r="AX215" s="13" t="s">
        <v>76</v>
      </c>
      <c r="AY215" s="243" t="s">
        <v>125</v>
      </c>
    </row>
    <row r="216" s="14" customFormat="1">
      <c r="A216" s="14"/>
      <c r="B216" s="244"/>
      <c r="C216" s="245"/>
      <c r="D216" s="234" t="s">
        <v>133</v>
      </c>
      <c r="E216" s="246" t="s">
        <v>1</v>
      </c>
      <c r="F216" s="247" t="s">
        <v>135</v>
      </c>
      <c r="G216" s="245"/>
      <c r="H216" s="248">
        <v>72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133</v>
      </c>
      <c r="AU216" s="254" t="s">
        <v>86</v>
      </c>
      <c r="AV216" s="14" t="s">
        <v>131</v>
      </c>
      <c r="AW216" s="14" t="s">
        <v>33</v>
      </c>
      <c r="AX216" s="14" t="s">
        <v>84</v>
      </c>
      <c r="AY216" s="254" t="s">
        <v>125</v>
      </c>
    </row>
    <row r="217" s="2" customFormat="1" ht="24.15" customHeight="1">
      <c r="A217" s="37"/>
      <c r="B217" s="38"/>
      <c r="C217" s="255" t="s">
        <v>297</v>
      </c>
      <c r="D217" s="255" t="s">
        <v>250</v>
      </c>
      <c r="E217" s="256" t="s">
        <v>298</v>
      </c>
      <c r="F217" s="257" t="s">
        <v>299</v>
      </c>
      <c r="G217" s="258" t="s">
        <v>130</v>
      </c>
      <c r="H217" s="259">
        <v>72</v>
      </c>
      <c r="I217" s="260"/>
      <c r="J217" s="261">
        <f>ROUND(I217*H217,2)</f>
        <v>0</v>
      </c>
      <c r="K217" s="262"/>
      <c r="L217" s="263"/>
      <c r="M217" s="264" t="s">
        <v>1</v>
      </c>
      <c r="N217" s="265" t="s">
        <v>41</v>
      </c>
      <c r="O217" s="90"/>
      <c r="P217" s="228">
        <f>O217*H217</f>
        <v>0</v>
      </c>
      <c r="Q217" s="228">
        <v>0.00050000000000000001</v>
      </c>
      <c r="R217" s="228">
        <f>Q217*H217</f>
        <v>0.036000000000000004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166</v>
      </c>
      <c r="AT217" s="230" t="s">
        <v>250</v>
      </c>
      <c r="AU217" s="230" t="s">
        <v>86</v>
      </c>
      <c r="AY217" s="16" t="s">
        <v>125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84</v>
      </c>
      <c r="BK217" s="231">
        <f>ROUND(I217*H217,2)</f>
        <v>0</v>
      </c>
      <c r="BL217" s="16" t="s">
        <v>131</v>
      </c>
      <c r="BM217" s="230" t="s">
        <v>300</v>
      </c>
    </row>
    <row r="218" s="2" customFormat="1" ht="21.75" customHeight="1">
      <c r="A218" s="37"/>
      <c r="B218" s="38"/>
      <c r="C218" s="218" t="s">
        <v>301</v>
      </c>
      <c r="D218" s="218" t="s">
        <v>127</v>
      </c>
      <c r="E218" s="219" t="s">
        <v>302</v>
      </c>
      <c r="F218" s="220" t="s">
        <v>303</v>
      </c>
      <c r="G218" s="221" t="s">
        <v>130</v>
      </c>
      <c r="H218" s="222">
        <v>72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41</v>
      </c>
      <c r="O218" s="90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131</v>
      </c>
      <c r="AT218" s="230" t="s">
        <v>127</v>
      </c>
      <c r="AU218" s="230" t="s">
        <v>86</v>
      </c>
      <c r="AY218" s="16" t="s">
        <v>125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84</v>
      </c>
      <c r="BK218" s="231">
        <f>ROUND(I218*H218,2)</f>
        <v>0</v>
      </c>
      <c r="BL218" s="16" t="s">
        <v>131</v>
      </c>
      <c r="BM218" s="230" t="s">
        <v>304</v>
      </c>
    </row>
    <row r="219" s="2" customFormat="1" ht="21.75" customHeight="1">
      <c r="A219" s="37"/>
      <c r="B219" s="38"/>
      <c r="C219" s="218" t="s">
        <v>305</v>
      </c>
      <c r="D219" s="218" t="s">
        <v>127</v>
      </c>
      <c r="E219" s="219" t="s">
        <v>306</v>
      </c>
      <c r="F219" s="220" t="s">
        <v>307</v>
      </c>
      <c r="G219" s="221" t="s">
        <v>130</v>
      </c>
      <c r="H219" s="222">
        <v>2160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41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131</v>
      </c>
      <c r="AT219" s="230" t="s">
        <v>127</v>
      </c>
      <c r="AU219" s="230" t="s">
        <v>86</v>
      </c>
      <c r="AY219" s="16" t="s">
        <v>125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84</v>
      </c>
      <c r="BK219" s="231">
        <f>ROUND(I219*H219,2)</f>
        <v>0</v>
      </c>
      <c r="BL219" s="16" t="s">
        <v>131</v>
      </c>
      <c r="BM219" s="230" t="s">
        <v>308</v>
      </c>
    </row>
    <row r="220" s="13" customFormat="1">
      <c r="A220" s="13"/>
      <c r="B220" s="232"/>
      <c r="C220" s="233"/>
      <c r="D220" s="234" t="s">
        <v>133</v>
      </c>
      <c r="E220" s="235" t="s">
        <v>1</v>
      </c>
      <c r="F220" s="236" t="s">
        <v>309</v>
      </c>
      <c r="G220" s="233"/>
      <c r="H220" s="237">
        <v>2160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133</v>
      </c>
      <c r="AU220" s="243" t="s">
        <v>86</v>
      </c>
      <c r="AV220" s="13" t="s">
        <v>86</v>
      </c>
      <c r="AW220" s="13" t="s">
        <v>33</v>
      </c>
      <c r="AX220" s="13" t="s">
        <v>76</v>
      </c>
      <c r="AY220" s="243" t="s">
        <v>125</v>
      </c>
    </row>
    <row r="221" s="14" customFormat="1">
      <c r="A221" s="14"/>
      <c r="B221" s="244"/>
      <c r="C221" s="245"/>
      <c r="D221" s="234" t="s">
        <v>133</v>
      </c>
      <c r="E221" s="246" t="s">
        <v>1</v>
      </c>
      <c r="F221" s="247" t="s">
        <v>135</v>
      </c>
      <c r="G221" s="245"/>
      <c r="H221" s="248">
        <v>2160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133</v>
      </c>
      <c r="AU221" s="254" t="s">
        <v>86</v>
      </c>
      <c r="AV221" s="14" t="s">
        <v>131</v>
      </c>
      <c r="AW221" s="14" t="s">
        <v>33</v>
      </c>
      <c r="AX221" s="14" t="s">
        <v>84</v>
      </c>
      <c r="AY221" s="254" t="s">
        <v>125</v>
      </c>
    </row>
    <row r="222" s="2" customFormat="1" ht="16.5" customHeight="1">
      <c r="A222" s="37"/>
      <c r="B222" s="38"/>
      <c r="C222" s="218" t="s">
        <v>310</v>
      </c>
      <c r="D222" s="218" t="s">
        <v>127</v>
      </c>
      <c r="E222" s="219" t="s">
        <v>311</v>
      </c>
      <c r="F222" s="220" t="s">
        <v>312</v>
      </c>
      <c r="G222" s="221" t="s">
        <v>142</v>
      </c>
      <c r="H222" s="222">
        <v>25.719999999999999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41</v>
      </c>
      <c r="O222" s="90"/>
      <c r="P222" s="228">
        <f>O222*H222</f>
        <v>0</v>
      </c>
      <c r="Q222" s="228">
        <v>8.3599999999999999E-05</v>
      </c>
      <c r="R222" s="228">
        <f>Q222*H222</f>
        <v>0.002150192</v>
      </c>
      <c r="S222" s="228">
        <v>0.017999999999999999</v>
      </c>
      <c r="T222" s="229">
        <f>S222*H222</f>
        <v>0.46295999999999993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131</v>
      </c>
      <c r="AT222" s="230" t="s">
        <v>127</v>
      </c>
      <c r="AU222" s="230" t="s">
        <v>86</v>
      </c>
      <c r="AY222" s="16" t="s">
        <v>125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84</v>
      </c>
      <c r="BK222" s="231">
        <f>ROUND(I222*H222,2)</f>
        <v>0</v>
      </c>
      <c r="BL222" s="16" t="s">
        <v>131</v>
      </c>
      <c r="BM222" s="230" t="s">
        <v>313</v>
      </c>
    </row>
    <row r="223" s="13" customFormat="1">
      <c r="A223" s="13"/>
      <c r="B223" s="232"/>
      <c r="C223" s="233"/>
      <c r="D223" s="234" t="s">
        <v>133</v>
      </c>
      <c r="E223" s="235" t="s">
        <v>1</v>
      </c>
      <c r="F223" s="236" t="s">
        <v>314</v>
      </c>
      <c r="G223" s="233"/>
      <c r="H223" s="237">
        <v>9.5600000000000005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133</v>
      </c>
      <c r="AU223" s="243" t="s">
        <v>86</v>
      </c>
      <c r="AV223" s="13" t="s">
        <v>86</v>
      </c>
      <c r="AW223" s="13" t="s">
        <v>33</v>
      </c>
      <c r="AX223" s="13" t="s">
        <v>76</v>
      </c>
      <c r="AY223" s="243" t="s">
        <v>125</v>
      </c>
    </row>
    <row r="224" s="13" customFormat="1">
      <c r="A224" s="13"/>
      <c r="B224" s="232"/>
      <c r="C224" s="233"/>
      <c r="D224" s="234" t="s">
        <v>133</v>
      </c>
      <c r="E224" s="235" t="s">
        <v>1</v>
      </c>
      <c r="F224" s="236" t="s">
        <v>315</v>
      </c>
      <c r="G224" s="233"/>
      <c r="H224" s="237">
        <v>16.16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133</v>
      </c>
      <c r="AU224" s="243" t="s">
        <v>86</v>
      </c>
      <c r="AV224" s="13" t="s">
        <v>86</v>
      </c>
      <c r="AW224" s="13" t="s">
        <v>33</v>
      </c>
      <c r="AX224" s="13" t="s">
        <v>76</v>
      </c>
      <c r="AY224" s="243" t="s">
        <v>125</v>
      </c>
    </row>
    <row r="225" s="14" customFormat="1">
      <c r="A225" s="14"/>
      <c r="B225" s="244"/>
      <c r="C225" s="245"/>
      <c r="D225" s="234" t="s">
        <v>133</v>
      </c>
      <c r="E225" s="246" t="s">
        <v>1</v>
      </c>
      <c r="F225" s="247" t="s">
        <v>135</v>
      </c>
      <c r="G225" s="245"/>
      <c r="H225" s="248">
        <v>25.719999999999999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133</v>
      </c>
      <c r="AU225" s="254" t="s">
        <v>86</v>
      </c>
      <c r="AV225" s="14" t="s">
        <v>131</v>
      </c>
      <c r="AW225" s="14" t="s">
        <v>33</v>
      </c>
      <c r="AX225" s="14" t="s">
        <v>84</v>
      </c>
      <c r="AY225" s="254" t="s">
        <v>125</v>
      </c>
    </row>
    <row r="226" s="2" customFormat="1" ht="24.15" customHeight="1">
      <c r="A226" s="37"/>
      <c r="B226" s="38"/>
      <c r="C226" s="218" t="s">
        <v>316</v>
      </c>
      <c r="D226" s="218" t="s">
        <v>127</v>
      </c>
      <c r="E226" s="219" t="s">
        <v>317</v>
      </c>
      <c r="F226" s="220" t="s">
        <v>318</v>
      </c>
      <c r="G226" s="221" t="s">
        <v>130</v>
      </c>
      <c r="H226" s="222">
        <v>54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41</v>
      </c>
      <c r="O226" s="90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131</v>
      </c>
      <c r="AT226" s="230" t="s">
        <v>127</v>
      </c>
      <c r="AU226" s="230" t="s">
        <v>86</v>
      </c>
      <c r="AY226" s="16" t="s">
        <v>125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84</v>
      </c>
      <c r="BK226" s="231">
        <f>ROUND(I226*H226,2)</f>
        <v>0</v>
      </c>
      <c r="BL226" s="16" t="s">
        <v>131</v>
      </c>
      <c r="BM226" s="230" t="s">
        <v>319</v>
      </c>
    </row>
    <row r="227" s="2" customFormat="1" ht="24.15" customHeight="1">
      <c r="A227" s="37"/>
      <c r="B227" s="38"/>
      <c r="C227" s="218" t="s">
        <v>320</v>
      </c>
      <c r="D227" s="218" t="s">
        <v>127</v>
      </c>
      <c r="E227" s="219" t="s">
        <v>321</v>
      </c>
      <c r="F227" s="220" t="s">
        <v>322</v>
      </c>
      <c r="G227" s="221" t="s">
        <v>130</v>
      </c>
      <c r="H227" s="222">
        <v>59.890000000000001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41</v>
      </c>
      <c r="O227" s="90"/>
      <c r="P227" s="228">
        <f>O227*H227</f>
        <v>0</v>
      </c>
      <c r="Q227" s="228">
        <v>0.038850000000000003</v>
      </c>
      <c r="R227" s="228">
        <f>Q227*H227</f>
        <v>2.3267265000000004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131</v>
      </c>
      <c r="AT227" s="230" t="s">
        <v>127</v>
      </c>
      <c r="AU227" s="230" t="s">
        <v>86</v>
      </c>
      <c r="AY227" s="16" t="s">
        <v>125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84</v>
      </c>
      <c r="BK227" s="231">
        <f>ROUND(I227*H227,2)</f>
        <v>0</v>
      </c>
      <c r="BL227" s="16" t="s">
        <v>131</v>
      </c>
      <c r="BM227" s="230" t="s">
        <v>323</v>
      </c>
    </row>
    <row r="228" s="2" customFormat="1" ht="24.15" customHeight="1">
      <c r="A228" s="37"/>
      <c r="B228" s="38"/>
      <c r="C228" s="218" t="s">
        <v>324</v>
      </c>
      <c r="D228" s="218" t="s">
        <v>127</v>
      </c>
      <c r="E228" s="219" t="s">
        <v>325</v>
      </c>
      <c r="F228" s="220" t="s">
        <v>326</v>
      </c>
      <c r="G228" s="221" t="s">
        <v>130</v>
      </c>
      <c r="H228" s="222">
        <v>59.890000000000001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41</v>
      </c>
      <c r="O228" s="90"/>
      <c r="P228" s="228">
        <f>O228*H228</f>
        <v>0</v>
      </c>
      <c r="Q228" s="228">
        <v>0.00109</v>
      </c>
      <c r="R228" s="228">
        <f>Q228*H228</f>
        <v>0.065280100000000008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131</v>
      </c>
      <c r="AT228" s="230" t="s">
        <v>127</v>
      </c>
      <c r="AU228" s="230" t="s">
        <v>86</v>
      </c>
      <c r="AY228" s="16" t="s">
        <v>125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84</v>
      </c>
      <c r="BK228" s="231">
        <f>ROUND(I228*H228,2)</f>
        <v>0</v>
      </c>
      <c r="BL228" s="16" t="s">
        <v>131</v>
      </c>
      <c r="BM228" s="230" t="s">
        <v>327</v>
      </c>
    </row>
    <row r="229" s="2" customFormat="1" ht="24.15" customHeight="1">
      <c r="A229" s="37"/>
      <c r="B229" s="38"/>
      <c r="C229" s="218" t="s">
        <v>328</v>
      </c>
      <c r="D229" s="218" t="s">
        <v>127</v>
      </c>
      <c r="E229" s="219" t="s">
        <v>329</v>
      </c>
      <c r="F229" s="220" t="s">
        <v>330</v>
      </c>
      <c r="G229" s="221" t="s">
        <v>130</v>
      </c>
      <c r="H229" s="222">
        <v>19.963329999999999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41</v>
      </c>
      <c r="O229" s="90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131</v>
      </c>
      <c r="AT229" s="230" t="s">
        <v>127</v>
      </c>
      <c r="AU229" s="230" t="s">
        <v>86</v>
      </c>
      <c r="AY229" s="16" t="s">
        <v>125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84</v>
      </c>
      <c r="BK229" s="231">
        <f>ROUND(I229*H229,2)</f>
        <v>0</v>
      </c>
      <c r="BL229" s="16" t="s">
        <v>131</v>
      </c>
      <c r="BM229" s="230" t="s">
        <v>331</v>
      </c>
    </row>
    <row r="230" s="13" customFormat="1">
      <c r="A230" s="13"/>
      <c r="B230" s="232"/>
      <c r="C230" s="233"/>
      <c r="D230" s="234" t="s">
        <v>133</v>
      </c>
      <c r="E230" s="235" t="s">
        <v>1</v>
      </c>
      <c r="F230" s="236" t="s">
        <v>332</v>
      </c>
      <c r="G230" s="233"/>
      <c r="H230" s="237">
        <v>19.963329999999999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133</v>
      </c>
      <c r="AU230" s="243" t="s">
        <v>86</v>
      </c>
      <c r="AV230" s="13" t="s">
        <v>86</v>
      </c>
      <c r="AW230" s="13" t="s">
        <v>33</v>
      </c>
      <c r="AX230" s="13" t="s">
        <v>76</v>
      </c>
      <c r="AY230" s="243" t="s">
        <v>125</v>
      </c>
    </row>
    <row r="231" s="14" customFormat="1">
      <c r="A231" s="14"/>
      <c r="B231" s="244"/>
      <c r="C231" s="245"/>
      <c r="D231" s="234" t="s">
        <v>133</v>
      </c>
      <c r="E231" s="246" t="s">
        <v>1</v>
      </c>
      <c r="F231" s="247" t="s">
        <v>135</v>
      </c>
      <c r="G231" s="245"/>
      <c r="H231" s="248">
        <v>19.963329999999999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133</v>
      </c>
      <c r="AU231" s="254" t="s">
        <v>86</v>
      </c>
      <c r="AV231" s="14" t="s">
        <v>131</v>
      </c>
      <c r="AW231" s="14" t="s">
        <v>33</v>
      </c>
      <c r="AX231" s="14" t="s">
        <v>84</v>
      </c>
      <c r="AY231" s="254" t="s">
        <v>125</v>
      </c>
    </row>
    <row r="232" s="2" customFormat="1" ht="24.15" customHeight="1">
      <c r="A232" s="37"/>
      <c r="B232" s="38"/>
      <c r="C232" s="218" t="s">
        <v>333</v>
      </c>
      <c r="D232" s="218" t="s">
        <v>127</v>
      </c>
      <c r="E232" s="219" t="s">
        <v>334</v>
      </c>
      <c r="F232" s="220" t="s">
        <v>335</v>
      </c>
      <c r="G232" s="221" t="s">
        <v>130</v>
      </c>
      <c r="H232" s="222">
        <v>59.890000000000001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41</v>
      </c>
      <c r="O232" s="90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131</v>
      </c>
      <c r="AT232" s="230" t="s">
        <v>127</v>
      </c>
      <c r="AU232" s="230" t="s">
        <v>86</v>
      </c>
      <c r="AY232" s="16" t="s">
        <v>125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84</v>
      </c>
      <c r="BK232" s="231">
        <f>ROUND(I232*H232,2)</f>
        <v>0</v>
      </c>
      <c r="BL232" s="16" t="s">
        <v>131</v>
      </c>
      <c r="BM232" s="230" t="s">
        <v>336</v>
      </c>
    </row>
    <row r="233" s="12" customFormat="1" ht="22.8" customHeight="1">
      <c r="A233" s="12"/>
      <c r="B233" s="202"/>
      <c r="C233" s="203"/>
      <c r="D233" s="204" t="s">
        <v>75</v>
      </c>
      <c r="E233" s="216" t="s">
        <v>337</v>
      </c>
      <c r="F233" s="216" t="s">
        <v>338</v>
      </c>
      <c r="G233" s="203"/>
      <c r="H233" s="203"/>
      <c r="I233" s="206"/>
      <c r="J233" s="217">
        <f>BK233</f>
        <v>0</v>
      </c>
      <c r="K233" s="203"/>
      <c r="L233" s="208"/>
      <c r="M233" s="209"/>
      <c r="N233" s="210"/>
      <c r="O233" s="210"/>
      <c r="P233" s="211">
        <f>SUM(P234:P241)</f>
        <v>0</v>
      </c>
      <c r="Q233" s="210"/>
      <c r="R233" s="211">
        <f>SUM(R234:R241)</f>
        <v>0</v>
      </c>
      <c r="S233" s="210"/>
      <c r="T233" s="212">
        <f>SUM(T234:T241)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3" t="s">
        <v>84</v>
      </c>
      <c r="AT233" s="214" t="s">
        <v>75</v>
      </c>
      <c r="AU233" s="214" t="s">
        <v>84</v>
      </c>
      <c r="AY233" s="213" t="s">
        <v>125</v>
      </c>
      <c r="BK233" s="215">
        <f>SUM(BK234:BK241)</f>
        <v>0</v>
      </c>
    </row>
    <row r="234" s="2" customFormat="1" ht="24.15" customHeight="1">
      <c r="A234" s="37"/>
      <c r="B234" s="38"/>
      <c r="C234" s="218" t="s">
        <v>339</v>
      </c>
      <c r="D234" s="218" t="s">
        <v>127</v>
      </c>
      <c r="E234" s="219" t="s">
        <v>340</v>
      </c>
      <c r="F234" s="220" t="s">
        <v>341</v>
      </c>
      <c r="G234" s="221" t="s">
        <v>180</v>
      </c>
      <c r="H234" s="222">
        <v>24.564889999999998</v>
      </c>
      <c r="I234" s="223"/>
      <c r="J234" s="224">
        <f>ROUND(I234*H234,2)</f>
        <v>0</v>
      </c>
      <c r="K234" s="225"/>
      <c r="L234" s="43"/>
      <c r="M234" s="226" t="s">
        <v>1</v>
      </c>
      <c r="N234" s="227" t="s">
        <v>41</v>
      </c>
      <c r="O234" s="90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131</v>
      </c>
      <c r="AT234" s="230" t="s">
        <v>127</v>
      </c>
      <c r="AU234" s="230" t="s">
        <v>86</v>
      </c>
      <c r="AY234" s="16" t="s">
        <v>125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84</v>
      </c>
      <c r="BK234" s="231">
        <f>ROUND(I234*H234,2)</f>
        <v>0</v>
      </c>
      <c r="BL234" s="16" t="s">
        <v>131</v>
      </c>
      <c r="BM234" s="230" t="s">
        <v>342</v>
      </c>
    </row>
    <row r="235" s="2" customFormat="1" ht="24.15" customHeight="1">
      <c r="A235" s="37"/>
      <c r="B235" s="38"/>
      <c r="C235" s="218" t="s">
        <v>343</v>
      </c>
      <c r="D235" s="218" t="s">
        <v>127</v>
      </c>
      <c r="E235" s="219" t="s">
        <v>344</v>
      </c>
      <c r="F235" s="220" t="s">
        <v>345</v>
      </c>
      <c r="G235" s="221" t="s">
        <v>180</v>
      </c>
      <c r="H235" s="222">
        <v>1473.8933999999999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41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131</v>
      </c>
      <c r="AT235" s="230" t="s">
        <v>127</v>
      </c>
      <c r="AU235" s="230" t="s">
        <v>86</v>
      </c>
      <c r="AY235" s="16" t="s">
        <v>125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84</v>
      </c>
      <c r="BK235" s="231">
        <f>ROUND(I235*H235,2)</f>
        <v>0</v>
      </c>
      <c r="BL235" s="16" t="s">
        <v>131</v>
      </c>
      <c r="BM235" s="230" t="s">
        <v>346</v>
      </c>
    </row>
    <row r="236" s="13" customFormat="1">
      <c r="A236" s="13"/>
      <c r="B236" s="232"/>
      <c r="C236" s="233"/>
      <c r="D236" s="234" t="s">
        <v>133</v>
      </c>
      <c r="E236" s="235" t="s">
        <v>1</v>
      </c>
      <c r="F236" s="236" t="s">
        <v>347</v>
      </c>
      <c r="G236" s="233"/>
      <c r="H236" s="237">
        <v>1473.8933999999999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133</v>
      </c>
      <c r="AU236" s="243" t="s">
        <v>86</v>
      </c>
      <c r="AV236" s="13" t="s">
        <v>86</v>
      </c>
      <c r="AW236" s="13" t="s">
        <v>33</v>
      </c>
      <c r="AX236" s="13" t="s">
        <v>76</v>
      </c>
      <c r="AY236" s="243" t="s">
        <v>125</v>
      </c>
    </row>
    <row r="237" s="14" customFormat="1">
      <c r="A237" s="14"/>
      <c r="B237" s="244"/>
      <c r="C237" s="245"/>
      <c r="D237" s="234" t="s">
        <v>133</v>
      </c>
      <c r="E237" s="246" t="s">
        <v>1</v>
      </c>
      <c r="F237" s="247" t="s">
        <v>135</v>
      </c>
      <c r="G237" s="245"/>
      <c r="H237" s="248">
        <v>1473.8933999999999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133</v>
      </c>
      <c r="AU237" s="254" t="s">
        <v>86</v>
      </c>
      <c r="AV237" s="14" t="s">
        <v>131</v>
      </c>
      <c r="AW237" s="14" t="s">
        <v>33</v>
      </c>
      <c r="AX237" s="14" t="s">
        <v>84</v>
      </c>
      <c r="AY237" s="254" t="s">
        <v>125</v>
      </c>
    </row>
    <row r="238" s="2" customFormat="1" ht="33" customHeight="1">
      <c r="A238" s="37"/>
      <c r="B238" s="38"/>
      <c r="C238" s="218" t="s">
        <v>348</v>
      </c>
      <c r="D238" s="218" t="s">
        <v>127</v>
      </c>
      <c r="E238" s="219" t="s">
        <v>349</v>
      </c>
      <c r="F238" s="220" t="s">
        <v>350</v>
      </c>
      <c r="G238" s="221" t="s">
        <v>180</v>
      </c>
      <c r="H238" s="222">
        <v>24.564889999999998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41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131</v>
      </c>
      <c r="AT238" s="230" t="s">
        <v>127</v>
      </c>
      <c r="AU238" s="230" t="s">
        <v>86</v>
      </c>
      <c r="AY238" s="16" t="s">
        <v>125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84</v>
      </c>
      <c r="BK238" s="231">
        <f>ROUND(I238*H238,2)</f>
        <v>0</v>
      </c>
      <c r="BL238" s="16" t="s">
        <v>131</v>
      </c>
      <c r="BM238" s="230" t="s">
        <v>351</v>
      </c>
    </row>
    <row r="239" s="2" customFormat="1" ht="37.8" customHeight="1">
      <c r="A239" s="37"/>
      <c r="B239" s="38"/>
      <c r="C239" s="218" t="s">
        <v>352</v>
      </c>
      <c r="D239" s="218" t="s">
        <v>127</v>
      </c>
      <c r="E239" s="219" t="s">
        <v>353</v>
      </c>
      <c r="F239" s="220" t="s">
        <v>354</v>
      </c>
      <c r="G239" s="221" t="s">
        <v>180</v>
      </c>
      <c r="H239" s="222">
        <v>1.595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41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131</v>
      </c>
      <c r="AT239" s="230" t="s">
        <v>127</v>
      </c>
      <c r="AU239" s="230" t="s">
        <v>86</v>
      </c>
      <c r="AY239" s="16" t="s">
        <v>125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84</v>
      </c>
      <c r="BK239" s="231">
        <f>ROUND(I239*H239,2)</f>
        <v>0</v>
      </c>
      <c r="BL239" s="16" t="s">
        <v>131</v>
      </c>
      <c r="BM239" s="230" t="s">
        <v>355</v>
      </c>
    </row>
    <row r="240" s="13" customFormat="1">
      <c r="A240" s="13"/>
      <c r="B240" s="232"/>
      <c r="C240" s="233"/>
      <c r="D240" s="234" t="s">
        <v>133</v>
      </c>
      <c r="E240" s="235" t="s">
        <v>1</v>
      </c>
      <c r="F240" s="236" t="s">
        <v>356</v>
      </c>
      <c r="G240" s="233"/>
      <c r="H240" s="237">
        <v>1.595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133</v>
      </c>
      <c r="AU240" s="243" t="s">
        <v>86</v>
      </c>
      <c r="AV240" s="13" t="s">
        <v>86</v>
      </c>
      <c r="AW240" s="13" t="s">
        <v>33</v>
      </c>
      <c r="AX240" s="13" t="s">
        <v>76</v>
      </c>
      <c r="AY240" s="243" t="s">
        <v>125</v>
      </c>
    </row>
    <row r="241" s="14" customFormat="1">
      <c r="A241" s="14"/>
      <c r="B241" s="244"/>
      <c r="C241" s="245"/>
      <c r="D241" s="234" t="s">
        <v>133</v>
      </c>
      <c r="E241" s="246" t="s">
        <v>1</v>
      </c>
      <c r="F241" s="247" t="s">
        <v>135</v>
      </c>
      <c r="G241" s="245"/>
      <c r="H241" s="248">
        <v>1.595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133</v>
      </c>
      <c r="AU241" s="254" t="s">
        <v>86</v>
      </c>
      <c r="AV241" s="14" t="s">
        <v>131</v>
      </c>
      <c r="AW241" s="14" t="s">
        <v>33</v>
      </c>
      <c r="AX241" s="14" t="s">
        <v>84</v>
      </c>
      <c r="AY241" s="254" t="s">
        <v>125</v>
      </c>
    </row>
    <row r="242" s="12" customFormat="1" ht="22.8" customHeight="1">
      <c r="A242" s="12"/>
      <c r="B242" s="202"/>
      <c r="C242" s="203"/>
      <c r="D242" s="204" t="s">
        <v>75</v>
      </c>
      <c r="E242" s="216" t="s">
        <v>357</v>
      </c>
      <c r="F242" s="216" t="s">
        <v>358</v>
      </c>
      <c r="G242" s="203"/>
      <c r="H242" s="203"/>
      <c r="I242" s="206"/>
      <c r="J242" s="217">
        <f>BK242</f>
        <v>0</v>
      </c>
      <c r="K242" s="203"/>
      <c r="L242" s="208"/>
      <c r="M242" s="209"/>
      <c r="N242" s="210"/>
      <c r="O242" s="210"/>
      <c r="P242" s="211">
        <f>SUM(P243:P244)</f>
        <v>0</v>
      </c>
      <c r="Q242" s="210"/>
      <c r="R242" s="211">
        <f>SUM(R243:R244)</f>
        <v>0</v>
      </c>
      <c r="S242" s="210"/>
      <c r="T242" s="212">
        <f>SUM(T243:T244)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3" t="s">
        <v>84</v>
      </c>
      <c r="AT242" s="214" t="s">
        <v>75</v>
      </c>
      <c r="AU242" s="214" t="s">
        <v>84</v>
      </c>
      <c r="AY242" s="213" t="s">
        <v>125</v>
      </c>
      <c r="BK242" s="215">
        <f>SUM(BK243:BK244)</f>
        <v>0</v>
      </c>
    </row>
    <row r="243" s="2" customFormat="1" ht="24.15" customHeight="1">
      <c r="A243" s="37"/>
      <c r="B243" s="38"/>
      <c r="C243" s="218" t="s">
        <v>359</v>
      </c>
      <c r="D243" s="218" t="s">
        <v>127</v>
      </c>
      <c r="E243" s="219" t="s">
        <v>360</v>
      </c>
      <c r="F243" s="220" t="s">
        <v>361</v>
      </c>
      <c r="G243" s="221" t="s">
        <v>180</v>
      </c>
      <c r="H243" s="222">
        <v>26.687010000000001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41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131</v>
      </c>
      <c r="AT243" s="230" t="s">
        <v>127</v>
      </c>
      <c r="AU243" s="230" t="s">
        <v>86</v>
      </c>
      <c r="AY243" s="16" t="s">
        <v>125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84</v>
      </c>
      <c r="BK243" s="231">
        <f>ROUND(I243*H243,2)</f>
        <v>0</v>
      </c>
      <c r="BL243" s="16" t="s">
        <v>131</v>
      </c>
      <c r="BM243" s="230" t="s">
        <v>362</v>
      </c>
    </row>
    <row r="244" s="2" customFormat="1" ht="33" customHeight="1">
      <c r="A244" s="37"/>
      <c r="B244" s="38"/>
      <c r="C244" s="218" t="s">
        <v>363</v>
      </c>
      <c r="D244" s="218" t="s">
        <v>127</v>
      </c>
      <c r="E244" s="219" t="s">
        <v>364</v>
      </c>
      <c r="F244" s="220" t="s">
        <v>365</v>
      </c>
      <c r="G244" s="221" t="s">
        <v>180</v>
      </c>
      <c r="H244" s="222">
        <v>26.687010000000001</v>
      </c>
      <c r="I244" s="223"/>
      <c r="J244" s="224">
        <f>ROUND(I244*H244,2)</f>
        <v>0</v>
      </c>
      <c r="K244" s="225"/>
      <c r="L244" s="43"/>
      <c r="M244" s="266" t="s">
        <v>1</v>
      </c>
      <c r="N244" s="267" t="s">
        <v>41</v>
      </c>
      <c r="O244" s="268"/>
      <c r="P244" s="269">
        <f>O244*H244</f>
        <v>0</v>
      </c>
      <c r="Q244" s="269">
        <v>0</v>
      </c>
      <c r="R244" s="269">
        <f>Q244*H244</f>
        <v>0</v>
      </c>
      <c r="S244" s="269">
        <v>0</v>
      </c>
      <c r="T244" s="270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131</v>
      </c>
      <c r="AT244" s="230" t="s">
        <v>127</v>
      </c>
      <c r="AU244" s="230" t="s">
        <v>86</v>
      </c>
      <c r="AY244" s="16" t="s">
        <v>125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84</v>
      </c>
      <c r="BK244" s="231">
        <f>ROUND(I244*H244,2)</f>
        <v>0</v>
      </c>
      <c r="BL244" s="16" t="s">
        <v>131</v>
      </c>
      <c r="BM244" s="230" t="s">
        <v>366</v>
      </c>
    </row>
    <row r="245" s="2" customFormat="1" ht="6.96" customHeight="1">
      <c r="A245" s="37"/>
      <c r="B245" s="65"/>
      <c r="C245" s="66"/>
      <c r="D245" s="66"/>
      <c r="E245" s="66"/>
      <c r="F245" s="66"/>
      <c r="G245" s="66"/>
      <c r="H245" s="66"/>
      <c r="I245" s="66"/>
      <c r="J245" s="66"/>
      <c r="K245" s="66"/>
      <c r="L245" s="43"/>
      <c r="M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</row>
  </sheetData>
  <sheetProtection sheet="1" autoFilter="0" formatColumns="0" formatRows="0" objects="1" scenarios="1" spinCount="100000" saltValue="lEQ5JwIY/IcVJIoGe1lM1nmZ4ezfo+b2a3zJjILcynzcifg5pvYCzP5Z6TzWUF3+pUZhrhuq2QM2hVewmHdA8A==" hashValue="AYTR65nAOkjLDgCdk2JoFf+dkflHpopsB47Pk/9M8keOFmAcQeeBxaPYYhlQ8icSBYMe4xJqF7iBactnifELEg==" algorithmName="SHA-512" password="CC35"/>
  <autoFilter ref="C124:K24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mostů km 12,323 a km 14,311 na trati Rožnov - Černý Kříž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367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12. 2. 2026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70994234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Správa železnic s.o.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 70994234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ROUND((SUM(BE129:BE247)),  2)</f>
        <v>0</v>
      </c>
      <c r="G33" s="37"/>
      <c r="H33" s="37"/>
      <c r="I33" s="154">
        <v>0.20999999999999999</v>
      </c>
      <c r="J33" s="153">
        <f>ROUND(((SUM(BE129:BE247))*I33),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ROUND((SUM(BF129:BF247)),  2)</f>
        <v>0</v>
      </c>
      <c r="G34" s="37"/>
      <c r="H34" s="37"/>
      <c r="I34" s="154">
        <v>0.12</v>
      </c>
      <c r="J34" s="153">
        <f>ROUND(((SUM(BF129:BF247))*I34),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ROUND((SUM(BG129:BG247)),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ROUND((SUM(BH129:BH247)),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ROUND((SUM(BI129:BI247)),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mostů km 12,323 a km 14,311 na trati Rožnov - Černý Kříž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SO2-01 - Most 14,311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12. 2. 2026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 s.o.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J130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J131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368</v>
      </c>
      <c r="E99" s="187"/>
      <c r="F99" s="187"/>
      <c r="G99" s="187"/>
      <c r="H99" s="187"/>
      <c r="I99" s="187"/>
      <c r="J99" s="188">
        <f>J135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103</v>
      </c>
      <c r="E100" s="187"/>
      <c r="F100" s="187"/>
      <c r="G100" s="187"/>
      <c r="H100" s="187"/>
      <c r="I100" s="187"/>
      <c r="J100" s="188">
        <f>J143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104</v>
      </c>
      <c r="E101" s="187"/>
      <c r="F101" s="187"/>
      <c r="G101" s="187"/>
      <c r="H101" s="187"/>
      <c r="I101" s="187"/>
      <c r="J101" s="188">
        <f>J156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105</v>
      </c>
      <c r="E102" s="187"/>
      <c r="F102" s="187"/>
      <c r="G102" s="187"/>
      <c r="H102" s="187"/>
      <c r="I102" s="187"/>
      <c r="J102" s="188">
        <f>J162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106</v>
      </c>
      <c r="E103" s="187"/>
      <c r="F103" s="187"/>
      <c r="G103" s="187"/>
      <c r="H103" s="187"/>
      <c r="I103" s="187"/>
      <c r="J103" s="188">
        <f>J178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107</v>
      </c>
      <c r="E104" s="187"/>
      <c r="F104" s="187"/>
      <c r="G104" s="187"/>
      <c r="H104" s="187"/>
      <c r="I104" s="187"/>
      <c r="J104" s="188">
        <f>J182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108</v>
      </c>
      <c r="E105" s="187"/>
      <c r="F105" s="187"/>
      <c r="G105" s="187"/>
      <c r="H105" s="187"/>
      <c r="I105" s="187"/>
      <c r="J105" s="188">
        <f>J218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109</v>
      </c>
      <c r="E106" s="187"/>
      <c r="F106" s="187"/>
      <c r="G106" s="187"/>
      <c r="H106" s="187"/>
      <c r="I106" s="187"/>
      <c r="J106" s="188">
        <f>J221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8"/>
      <c r="C107" s="179"/>
      <c r="D107" s="180" t="s">
        <v>369</v>
      </c>
      <c r="E107" s="181"/>
      <c r="F107" s="181"/>
      <c r="G107" s="181"/>
      <c r="H107" s="181"/>
      <c r="I107" s="181"/>
      <c r="J107" s="182">
        <f>J224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4"/>
      <c r="C108" s="185"/>
      <c r="D108" s="186" t="s">
        <v>370</v>
      </c>
      <c r="E108" s="187"/>
      <c r="F108" s="187"/>
      <c r="G108" s="187"/>
      <c r="H108" s="187"/>
      <c r="I108" s="187"/>
      <c r="J108" s="188">
        <f>J225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371</v>
      </c>
      <c r="E109" s="187"/>
      <c r="F109" s="187"/>
      <c r="G109" s="187"/>
      <c r="H109" s="187"/>
      <c r="I109" s="187"/>
      <c r="J109" s="188">
        <f>J245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110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6.25" customHeight="1">
      <c r="A119" s="37"/>
      <c r="B119" s="38"/>
      <c r="C119" s="39"/>
      <c r="D119" s="39"/>
      <c r="E119" s="173" t="str">
        <f>E7</f>
        <v>Oprava mostů km 12,323 a km 14,311 na trati Rožnov - Černý Kříž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94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E9</f>
        <v>SO2-01 - Most 14,311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F12</f>
        <v xml:space="preserve"> </v>
      </c>
      <c r="G123" s="39"/>
      <c r="H123" s="39"/>
      <c r="I123" s="31" t="s">
        <v>22</v>
      </c>
      <c r="J123" s="78" t="str">
        <f>IF(J12="","",J12)</f>
        <v>12. 2. 2026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E15</f>
        <v>Správa železnic s.o.</v>
      </c>
      <c r="G125" s="39"/>
      <c r="H125" s="39"/>
      <c r="I125" s="31" t="s">
        <v>32</v>
      </c>
      <c r="J125" s="35" t="str">
        <f>E21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30</v>
      </c>
      <c r="D126" s="39"/>
      <c r="E126" s="39"/>
      <c r="F126" s="26" t="str">
        <f>IF(E18="","",E18)</f>
        <v>Vyplň údaj</v>
      </c>
      <c r="G126" s="39"/>
      <c r="H126" s="39"/>
      <c r="I126" s="31" t="s">
        <v>34</v>
      </c>
      <c r="J126" s="35" t="str">
        <f>E24</f>
        <v xml:space="preserve">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0"/>
      <c r="B128" s="191"/>
      <c r="C128" s="192" t="s">
        <v>111</v>
      </c>
      <c r="D128" s="193" t="s">
        <v>61</v>
      </c>
      <c r="E128" s="193" t="s">
        <v>57</v>
      </c>
      <c r="F128" s="193" t="s">
        <v>58</v>
      </c>
      <c r="G128" s="193" t="s">
        <v>112</v>
      </c>
      <c r="H128" s="193" t="s">
        <v>113</v>
      </c>
      <c r="I128" s="193" t="s">
        <v>114</v>
      </c>
      <c r="J128" s="194" t="s">
        <v>98</v>
      </c>
      <c r="K128" s="195" t="s">
        <v>115</v>
      </c>
      <c r="L128" s="196"/>
      <c r="M128" s="99" t="s">
        <v>1</v>
      </c>
      <c r="N128" s="100" t="s">
        <v>40</v>
      </c>
      <c r="O128" s="100" t="s">
        <v>116</v>
      </c>
      <c r="P128" s="100" t="s">
        <v>117</v>
      </c>
      <c r="Q128" s="100" t="s">
        <v>118</v>
      </c>
      <c r="R128" s="100" t="s">
        <v>119</v>
      </c>
      <c r="S128" s="100" t="s">
        <v>120</v>
      </c>
      <c r="T128" s="101" t="s">
        <v>121</v>
      </c>
      <c r="U128" s="190"/>
      <c r="V128" s="190"/>
      <c r="W128" s="190"/>
      <c r="X128" s="190"/>
      <c r="Y128" s="190"/>
      <c r="Z128" s="190"/>
      <c r="AA128" s="190"/>
      <c r="AB128" s="190"/>
      <c r="AC128" s="190"/>
      <c r="AD128" s="190"/>
      <c r="AE128" s="190"/>
    </row>
    <row r="129" s="2" customFormat="1" ht="22.8" customHeight="1">
      <c r="A129" s="37"/>
      <c r="B129" s="38"/>
      <c r="C129" s="106" t="s">
        <v>122</v>
      </c>
      <c r="D129" s="39"/>
      <c r="E129" s="39"/>
      <c r="F129" s="39"/>
      <c r="G129" s="39"/>
      <c r="H129" s="39"/>
      <c r="I129" s="39"/>
      <c r="J129" s="197">
        <f>BK129</f>
        <v>0</v>
      </c>
      <c r="K129" s="39"/>
      <c r="L129" s="43"/>
      <c r="M129" s="102"/>
      <c r="N129" s="198"/>
      <c r="O129" s="103"/>
      <c r="P129" s="199">
        <f>P130+P224</f>
        <v>0</v>
      </c>
      <c r="Q129" s="103"/>
      <c r="R129" s="199">
        <f>R130+R224</f>
        <v>125.07415299464</v>
      </c>
      <c r="S129" s="103"/>
      <c r="T129" s="200">
        <f>T130+T224</f>
        <v>42.332529999999998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75</v>
      </c>
      <c r="AU129" s="16" t="s">
        <v>100</v>
      </c>
      <c r="BK129" s="201">
        <f>BK130+BK224</f>
        <v>0</v>
      </c>
    </row>
    <row r="130" s="12" customFormat="1" ht="25.92" customHeight="1">
      <c r="A130" s="12"/>
      <c r="B130" s="202"/>
      <c r="C130" s="203"/>
      <c r="D130" s="204" t="s">
        <v>75</v>
      </c>
      <c r="E130" s="205" t="s">
        <v>123</v>
      </c>
      <c r="F130" s="205" t="s">
        <v>124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P131+P135+P143+P156+P162+P178+P182+P218+P221</f>
        <v>0</v>
      </c>
      <c r="Q130" s="210"/>
      <c r="R130" s="211">
        <f>R131+R135+R143+R156+R162+R178+R182+R218+R221</f>
        <v>124.41113584464</v>
      </c>
      <c r="S130" s="210"/>
      <c r="T130" s="212">
        <f>T131+T135+T143+T156+T162+T178+T182+T218+T221</f>
        <v>42.332529999999998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84</v>
      </c>
      <c r="AT130" s="214" t="s">
        <v>75</v>
      </c>
      <c r="AU130" s="214" t="s">
        <v>76</v>
      </c>
      <c r="AY130" s="213" t="s">
        <v>125</v>
      </c>
      <c r="BK130" s="215">
        <f>BK131+BK135+BK143+BK156+BK162+BK178+BK182+BK218+BK221</f>
        <v>0</v>
      </c>
    </row>
    <row r="131" s="12" customFormat="1" ht="22.8" customHeight="1">
      <c r="A131" s="12"/>
      <c r="B131" s="202"/>
      <c r="C131" s="203"/>
      <c r="D131" s="204" t="s">
        <v>75</v>
      </c>
      <c r="E131" s="216" t="s">
        <v>84</v>
      </c>
      <c r="F131" s="216" t="s">
        <v>126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SUM(P132:P134)</f>
        <v>0</v>
      </c>
      <c r="Q131" s="210"/>
      <c r="R131" s="211">
        <f>SUM(R132:R134)</f>
        <v>0.73808600000000002</v>
      </c>
      <c r="S131" s="210"/>
      <c r="T131" s="212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84</v>
      </c>
      <c r="AT131" s="214" t="s">
        <v>75</v>
      </c>
      <c r="AU131" s="214" t="s">
        <v>84</v>
      </c>
      <c r="AY131" s="213" t="s">
        <v>125</v>
      </c>
      <c r="BK131" s="215">
        <f>SUM(BK132:BK134)</f>
        <v>0</v>
      </c>
    </row>
    <row r="132" s="2" customFormat="1" ht="24.15" customHeight="1">
      <c r="A132" s="37"/>
      <c r="B132" s="38"/>
      <c r="C132" s="218" t="s">
        <v>84</v>
      </c>
      <c r="D132" s="218" t="s">
        <v>127</v>
      </c>
      <c r="E132" s="219" t="s">
        <v>372</v>
      </c>
      <c r="F132" s="220" t="s">
        <v>373</v>
      </c>
      <c r="G132" s="221" t="s">
        <v>142</v>
      </c>
      <c r="H132" s="222">
        <v>20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41</v>
      </c>
      <c r="O132" s="90"/>
      <c r="P132" s="228">
        <f>O132*H132</f>
        <v>0</v>
      </c>
      <c r="Q132" s="228">
        <v>0.036904300000000001</v>
      </c>
      <c r="R132" s="228">
        <f>Q132*H132</f>
        <v>0.73808600000000002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131</v>
      </c>
      <c r="AT132" s="230" t="s">
        <v>127</v>
      </c>
      <c r="AU132" s="230" t="s">
        <v>86</v>
      </c>
      <c r="AY132" s="16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84</v>
      </c>
      <c r="BK132" s="231">
        <f>ROUND(I132*H132,2)</f>
        <v>0</v>
      </c>
      <c r="BL132" s="16" t="s">
        <v>131</v>
      </c>
      <c r="BM132" s="230" t="s">
        <v>374</v>
      </c>
    </row>
    <row r="133" s="13" customFormat="1">
      <c r="A133" s="13"/>
      <c r="B133" s="232"/>
      <c r="C133" s="233"/>
      <c r="D133" s="234" t="s">
        <v>133</v>
      </c>
      <c r="E133" s="235" t="s">
        <v>1</v>
      </c>
      <c r="F133" s="236" t="s">
        <v>375</v>
      </c>
      <c r="G133" s="233"/>
      <c r="H133" s="237">
        <v>20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133</v>
      </c>
      <c r="AU133" s="243" t="s">
        <v>86</v>
      </c>
      <c r="AV133" s="13" t="s">
        <v>86</v>
      </c>
      <c r="AW133" s="13" t="s">
        <v>33</v>
      </c>
      <c r="AX133" s="13" t="s">
        <v>76</v>
      </c>
      <c r="AY133" s="243" t="s">
        <v>125</v>
      </c>
    </row>
    <row r="134" s="14" customFormat="1">
      <c r="A134" s="14"/>
      <c r="B134" s="244"/>
      <c r="C134" s="245"/>
      <c r="D134" s="234" t="s">
        <v>133</v>
      </c>
      <c r="E134" s="246" t="s">
        <v>1</v>
      </c>
      <c r="F134" s="247" t="s">
        <v>135</v>
      </c>
      <c r="G134" s="245"/>
      <c r="H134" s="248">
        <v>20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133</v>
      </c>
      <c r="AU134" s="254" t="s">
        <v>86</v>
      </c>
      <c r="AV134" s="14" t="s">
        <v>131</v>
      </c>
      <c r="AW134" s="14" t="s">
        <v>33</v>
      </c>
      <c r="AX134" s="14" t="s">
        <v>84</v>
      </c>
      <c r="AY134" s="254" t="s">
        <v>125</v>
      </c>
    </row>
    <row r="135" s="12" customFormat="1" ht="22.8" customHeight="1">
      <c r="A135" s="12"/>
      <c r="B135" s="202"/>
      <c r="C135" s="203"/>
      <c r="D135" s="204" t="s">
        <v>75</v>
      </c>
      <c r="E135" s="216" t="s">
        <v>86</v>
      </c>
      <c r="F135" s="216" t="s">
        <v>376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SUM(P136:P142)</f>
        <v>0</v>
      </c>
      <c r="Q135" s="210"/>
      <c r="R135" s="211">
        <f>SUM(R136:R142)</f>
        <v>29.986724000000002</v>
      </c>
      <c r="S135" s="210"/>
      <c r="T135" s="212">
        <f>SUM(T136:T142)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84</v>
      </c>
      <c r="AT135" s="214" t="s">
        <v>75</v>
      </c>
      <c r="AU135" s="214" t="s">
        <v>84</v>
      </c>
      <c r="AY135" s="213" t="s">
        <v>125</v>
      </c>
      <c r="BK135" s="215">
        <f>SUM(BK136:BK142)</f>
        <v>0</v>
      </c>
    </row>
    <row r="136" s="2" customFormat="1" ht="33" customHeight="1">
      <c r="A136" s="37"/>
      <c r="B136" s="38"/>
      <c r="C136" s="218" t="s">
        <v>86</v>
      </c>
      <c r="D136" s="218" t="s">
        <v>127</v>
      </c>
      <c r="E136" s="219" t="s">
        <v>377</v>
      </c>
      <c r="F136" s="220" t="s">
        <v>378</v>
      </c>
      <c r="G136" s="221" t="s">
        <v>142</v>
      </c>
      <c r="H136" s="222">
        <v>14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41</v>
      </c>
      <c r="O136" s="90"/>
      <c r="P136" s="228">
        <f>O136*H136</f>
        <v>0</v>
      </c>
      <c r="Q136" s="228">
        <v>1.5247660000000001</v>
      </c>
      <c r="R136" s="228">
        <f>Q136*H136</f>
        <v>21.346724000000002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131</v>
      </c>
      <c r="AT136" s="230" t="s">
        <v>127</v>
      </c>
      <c r="AU136" s="230" t="s">
        <v>86</v>
      </c>
      <c r="AY136" s="16" t="s">
        <v>125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84</v>
      </c>
      <c r="BK136" s="231">
        <f>ROUND(I136*H136,2)</f>
        <v>0</v>
      </c>
      <c r="BL136" s="16" t="s">
        <v>131</v>
      </c>
      <c r="BM136" s="230" t="s">
        <v>379</v>
      </c>
    </row>
    <row r="137" s="13" customFormat="1">
      <c r="A137" s="13"/>
      <c r="B137" s="232"/>
      <c r="C137" s="233"/>
      <c r="D137" s="234" t="s">
        <v>133</v>
      </c>
      <c r="E137" s="235" t="s">
        <v>1</v>
      </c>
      <c r="F137" s="236" t="s">
        <v>380</v>
      </c>
      <c r="G137" s="233"/>
      <c r="H137" s="237">
        <v>14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133</v>
      </c>
      <c r="AU137" s="243" t="s">
        <v>86</v>
      </c>
      <c r="AV137" s="13" t="s">
        <v>86</v>
      </c>
      <c r="AW137" s="13" t="s">
        <v>33</v>
      </c>
      <c r="AX137" s="13" t="s">
        <v>76</v>
      </c>
      <c r="AY137" s="243" t="s">
        <v>125</v>
      </c>
    </row>
    <row r="138" s="14" customFormat="1">
      <c r="A138" s="14"/>
      <c r="B138" s="244"/>
      <c r="C138" s="245"/>
      <c r="D138" s="234" t="s">
        <v>133</v>
      </c>
      <c r="E138" s="246" t="s">
        <v>1</v>
      </c>
      <c r="F138" s="247" t="s">
        <v>135</v>
      </c>
      <c r="G138" s="245"/>
      <c r="H138" s="248">
        <v>14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133</v>
      </c>
      <c r="AU138" s="254" t="s">
        <v>86</v>
      </c>
      <c r="AV138" s="14" t="s">
        <v>131</v>
      </c>
      <c r="AW138" s="14" t="s">
        <v>33</v>
      </c>
      <c r="AX138" s="14" t="s">
        <v>84</v>
      </c>
      <c r="AY138" s="254" t="s">
        <v>125</v>
      </c>
    </row>
    <row r="139" s="2" customFormat="1" ht="24.15" customHeight="1">
      <c r="A139" s="37"/>
      <c r="B139" s="38"/>
      <c r="C139" s="218" t="s">
        <v>139</v>
      </c>
      <c r="D139" s="218" t="s">
        <v>127</v>
      </c>
      <c r="E139" s="219" t="s">
        <v>381</v>
      </c>
      <c r="F139" s="220" t="s">
        <v>382</v>
      </c>
      <c r="G139" s="221" t="s">
        <v>383</v>
      </c>
      <c r="H139" s="222">
        <v>4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41</v>
      </c>
      <c r="O139" s="90"/>
      <c r="P139" s="228">
        <f>O139*H139</f>
        <v>0</v>
      </c>
      <c r="Q139" s="228">
        <v>2.1600000000000001</v>
      </c>
      <c r="R139" s="228">
        <f>Q139*H139</f>
        <v>8.6400000000000006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131</v>
      </c>
      <c r="AT139" s="230" t="s">
        <v>127</v>
      </c>
      <c r="AU139" s="230" t="s">
        <v>86</v>
      </c>
      <c r="AY139" s="16" t="s">
        <v>125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84</v>
      </c>
      <c r="BK139" s="231">
        <f>ROUND(I139*H139,2)</f>
        <v>0</v>
      </c>
      <c r="BL139" s="16" t="s">
        <v>131</v>
      </c>
      <c r="BM139" s="230" t="s">
        <v>384</v>
      </c>
    </row>
    <row r="140" s="13" customFormat="1">
      <c r="A140" s="13"/>
      <c r="B140" s="232"/>
      <c r="C140" s="233"/>
      <c r="D140" s="234" t="s">
        <v>133</v>
      </c>
      <c r="E140" s="235" t="s">
        <v>1</v>
      </c>
      <c r="F140" s="236" t="s">
        <v>385</v>
      </c>
      <c r="G140" s="233"/>
      <c r="H140" s="237">
        <v>4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133</v>
      </c>
      <c r="AU140" s="243" t="s">
        <v>86</v>
      </c>
      <c r="AV140" s="13" t="s">
        <v>86</v>
      </c>
      <c r="AW140" s="13" t="s">
        <v>33</v>
      </c>
      <c r="AX140" s="13" t="s">
        <v>76</v>
      </c>
      <c r="AY140" s="243" t="s">
        <v>125</v>
      </c>
    </row>
    <row r="141" s="14" customFormat="1">
      <c r="A141" s="14"/>
      <c r="B141" s="244"/>
      <c r="C141" s="245"/>
      <c r="D141" s="234" t="s">
        <v>133</v>
      </c>
      <c r="E141" s="246" t="s">
        <v>1</v>
      </c>
      <c r="F141" s="247" t="s">
        <v>135</v>
      </c>
      <c r="G141" s="245"/>
      <c r="H141" s="248">
        <v>4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133</v>
      </c>
      <c r="AU141" s="254" t="s">
        <v>86</v>
      </c>
      <c r="AV141" s="14" t="s">
        <v>131</v>
      </c>
      <c r="AW141" s="14" t="s">
        <v>33</v>
      </c>
      <c r="AX141" s="14" t="s">
        <v>84</v>
      </c>
      <c r="AY141" s="254" t="s">
        <v>125</v>
      </c>
    </row>
    <row r="142" s="2" customFormat="1" ht="24.15" customHeight="1">
      <c r="A142" s="37"/>
      <c r="B142" s="38"/>
      <c r="C142" s="218" t="s">
        <v>131</v>
      </c>
      <c r="D142" s="218" t="s">
        <v>127</v>
      </c>
      <c r="E142" s="219" t="s">
        <v>386</v>
      </c>
      <c r="F142" s="220" t="s">
        <v>387</v>
      </c>
      <c r="G142" s="221" t="s">
        <v>180</v>
      </c>
      <c r="H142" s="222">
        <v>0.20000000000000001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41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131</v>
      </c>
      <c r="AT142" s="230" t="s">
        <v>127</v>
      </c>
      <c r="AU142" s="230" t="s">
        <v>86</v>
      </c>
      <c r="AY142" s="16" t="s">
        <v>125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84</v>
      </c>
      <c r="BK142" s="231">
        <f>ROUND(I142*H142,2)</f>
        <v>0</v>
      </c>
      <c r="BL142" s="16" t="s">
        <v>131</v>
      </c>
      <c r="BM142" s="230" t="s">
        <v>388</v>
      </c>
    </row>
    <row r="143" s="12" customFormat="1" ht="22.8" customHeight="1">
      <c r="A143" s="12"/>
      <c r="B143" s="202"/>
      <c r="C143" s="203"/>
      <c r="D143" s="204" t="s">
        <v>75</v>
      </c>
      <c r="E143" s="216" t="s">
        <v>139</v>
      </c>
      <c r="F143" s="216" t="s">
        <v>149</v>
      </c>
      <c r="G143" s="203"/>
      <c r="H143" s="203"/>
      <c r="I143" s="206"/>
      <c r="J143" s="217">
        <f>BK143</f>
        <v>0</v>
      </c>
      <c r="K143" s="203"/>
      <c r="L143" s="208"/>
      <c r="M143" s="209"/>
      <c r="N143" s="210"/>
      <c r="O143" s="210"/>
      <c r="P143" s="211">
        <f>SUM(P144:P155)</f>
        <v>0</v>
      </c>
      <c r="Q143" s="210"/>
      <c r="R143" s="211">
        <f>SUM(R144:R155)</f>
        <v>12.909864719999998</v>
      </c>
      <c r="S143" s="210"/>
      <c r="T143" s="212">
        <f>SUM(T144:T155)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84</v>
      </c>
      <c r="AT143" s="214" t="s">
        <v>75</v>
      </c>
      <c r="AU143" s="214" t="s">
        <v>84</v>
      </c>
      <c r="AY143" s="213" t="s">
        <v>125</v>
      </c>
      <c r="BK143" s="215">
        <f>SUM(BK144:BK155)</f>
        <v>0</v>
      </c>
    </row>
    <row r="144" s="2" customFormat="1" ht="16.5" customHeight="1">
      <c r="A144" s="37"/>
      <c r="B144" s="38"/>
      <c r="C144" s="218" t="s">
        <v>150</v>
      </c>
      <c r="D144" s="218" t="s">
        <v>127</v>
      </c>
      <c r="E144" s="219" t="s">
        <v>389</v>
      </c>
      <c r="F144" s="220" t="s">
        <v>390</v>
      </c>
      <c r="G144" s="221" t="s">
        <v>383</v>
      </c>
      <c r="H144" s="222">
        <v>4.2000000000000002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41</v>
      </c>
      <c r="O144" s="90"/>
      <c r="P144" s="228">
        <f>O144*H144</f>
        <v>0</v>
      </c>
      <c r="Q144" s="228">
        <v>2.5021499999999999</v>
      </c>
      <c r="R144" s="228">
        <f>Q144*H144</f>
        <v>10.509029999999999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131</v>
      </c>
      <c r="AT144" s="230" t="s">
        <v>127</v>
      </c>
      <c r="AU144" s="230" t="s">
        <v>86</v>
      </c>
      <c r="AY144" s="16" t="s">
        <v>125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84</v>
      </c>
      <c r="BK144" s="231">
        <f>ROUND(I144*H144,2)</f>
        <v>0</v>
      </c>
      <c r="BL144" s="16" t="s">
        <v>131</v>
      </c>
      <c r="BM144" s="230" t="s">
        <v>391</v>
      </c>
    </row>
    <row r="145" s="13" customFormat="1">
      <c r="A145" s="13"/>
      <c r="B145" s="232"/>
      <c r="C145" s="233"/>
      <c r="D145" s="234" t="s">
        <v>133</v>
      </c>
      <c r="E145" s="235" t="s">
        <v>1</v>
      </c>
      <c r="F145" s="236" t="s">
        <v>392</v>
      </c>
      <c r="G145" s="233"/>
      <c r="H145" s="237">
        <v>4.2000000000000002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133</v>
      </c>
      <c r="AU145" s="243" t="s">
        <v>86</v>
      </c>
      <c r="AV145" s="13" t="s">
        <v>86</v>
      </c>
      <c r="AW145" s="13" t="s">
        <v>33</v>
      </c>
      <c r="AX145" s="13" t="s">
        <v>76</v>
      </c>
      <c r="AY145" s="243" t="s">
        <v>125</v>
      </c>
    </row>
    <row r="146" s="14" customFormat="1">
      <c r="A146" s="14"/>
      <c r="B146" s="244"/>
      <c r="C146" s="245"/>
      <c r="D146" s="234" t="s">
        <v>133</v>
      </c>
      <c r="E146" s="246" t="s">
        <v>1</v>
      </c>
      <c r="F146" s="247" t="s">
        <v>135</v>
      </c>
      <c r="G146" s="245"/>
      <c r="H146" s="248">
        <v>4.2000000000000002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133</v>
      </c>
      <c r="AU146" s="254" t="s">
        <v>86</v>
      </c>
      <c r="AV146" s="14" t="s">
        <v>131</v>
      </c>
      <c r="AW146" s="14" t="s">
        <v>33</v>
      </c>
      <c r="AX146" s="14" t="s">
        <v>84</v>
      </c>
      <c r="AY146" s="254" t="s">
        <v>125</v>
      </c>
    </row>
    <row r="147" s="2" customFormat="1" ht="24.15" customHeight="1">
      <c r="A147" s="37"/>
      <c r="B147" s="38"/>
      <c r="C147" s="218" t="s">
        <v>156</v>
      </c>
      <c r="D147" s="218" t="s">
        <v>127</v>
      </c>
      <c r="E147" s="219" t="s">
        <v>393</v>
      </c>
      <c r="F147" s="220" t="s">
        <v>394</v>
      </c>
      <c r="G147" s="221" t="s">
        <v>383</v>
      </c>
      <c r="H147" s="222">
        <v>4.2000000000000002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41</v>
      </c>
      <c r="O147" s="90"/>
      <c r="P147" s="228">
        <f>O147*H147</f>
        <v>0</v>
      </c>
      <c r="Q147" s="228">
        <v>0.048579999999999998</v>
      </c>
      <c r="R147" s="228">
        <f>Q147*H147</f>
        <v>0.204036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131</v>
      </c>
      <c r="AT147" s="230" t="s">
        <v>127</v>
      </c>
      <c r="AU147" s="230" t="s">
        <v>86</v>
      </c>
      <c r="AY147" s="16" t="s">
        <v>125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84</v>
      </c>
      <c r="BK147" s="231">
        <f>ROUND(I147*H147,2)</f>
        <v>0</v>
      </c>
      <c r="BL147" s="16" t="s">
        <v>131</v>
      </c>
      <c r="BM147" s="230" t="s">
        <v>395</v>
      </c>
    </row>
    <row r="148" s="2" customFormat="1" ht="16.5" customHeight="1">
      <c r="A148" s="37"/>
      <c r="B148" s="38"/>
      <c r="C148" s="218" t="s">
        <v>161</v>
      </c>
      <c r="D148" s="218" t="s">
        <v>127</v>
      </c>
      <c r="E148" s="219" t="s">
        <v>396</v>
      </c>
      <c r="F148" s="220" t="s">
        <v>397</v>
      </c>
      <c r="G148" s="221" t="s">
        <v>130</v>
      </c>
      <c r="H148" s="222">
        <v>15.199999999999999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41</v>
      </c>
      <c r="O148" s="90"/>
      <c r="P148" s="228">
        <f>O148*H148</f>
        <v>0</v>
      </c>
      <c r="Q148" s="228">
        <v>0.041258200000000002</v>
      </c>
      <c r="R148" s="228">
        <f>Q148*H148</f>
        <v>0.62712464000000001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131</v>
      </c>
      <c r="AT148" s="230" t="s">
        <v>127</v>
      </c>
      <c r="AU148" s="230" t="s">
        <v>86</v>
      </c>
      <c r="AY148" s="16" t="s">
        <v>125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84</v>
      </c>
      <c r="BK148" s="231">
        <f>ROUND(I148*H148,2)</f>
        <v>0</v>
      </c>
      <c r="BL148" s="16" t="s">
        <v>131</v>
      </c>
      <c r="BM148" s="230" t="s">
        <v>398</v>
      </c>
    </row>
    <row r="149" s="13" customFormat="1">
      <c r="A149" s="13"/>
      <c r="B149" s="232"/>
      <c r="C149" s="233"/>
      <c r="D149" s="234" t="s">
        <v>133</v>
      </c>
      <c r="E149" s="235" t="s">
        <v>1</v>
      </c>
      <c r="F149" s="236" t="s">
        <v>399</v>
      </c>
      <c r="G149" s="233"/>
      <c r="H149" s="237">
        <v>15.199999999999999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133</v>
      </c>
      <c r="AU149" s="243" t="s">
        <v>86</v>
      </c>
      <c r="AV149" s="13" t="s">
        <v>86</v>
      </c>
      <c r="AW149" s="13" t="s">
        <v>33</v>
      </c>
      <c r="AX149" s="13" t="s">
        <v>76</v>
      </c>
      <c r="AY149" s="243" t="s">
        <v>125</v>
      </c>
    </row>
    <row r="150" s="14" customFormat="1">
      <c r="A150" s="14"/>
      <c r="B150" s="244"/>
      <c r="C150" s="245"/>
      <c r="D150" s="234" t="s">
        <v>133</v>
      </c>
      <c r="E150" s="246" t="s">
        <v>1</v>
      </c>
      <c r="F150" s="247" t="s">
        <v>135</v>
      </c>
      <c r="G150" s="245"/>
      <c r="H150" s="248">
        <v>15.199999999999999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133</v>
      </c>
      <c r="AU150" s="254" t="s">
        <v>86</v>
      </c>
      <c r="AV150" s="14" t="s">
        <v>131</v>
      </c>
      <c r="AW150" s="14" t="s">
        <v>33</v>
      </c>
      <c r="AX150" s="14" t="s">
        <v>84</v>
      </c>
      <c r="AY150" s="254" t="s">
        <v>125</v>
      </c>
    </row>
    <row r="151" s="2" customFormat="1" ht="16.5" customHeight="1">
      <c r="A151" s="37"/>
      <c r="B151" s="38"/>
      <c r="C151" s="218" t="s">
        <v>166</v>
      </c>
      <c r="D151" s="218" t="s">
        <v>127</v>
      </c>
      <c r="E151" s="219" t="s">
        <v>400</v>
      </c>
      <c r="F151" s="220" t="s">
        <v>401</v>
      </c>
      <c r="G151" s="221" t="s">
        <v>130</v>
      </c>
      <c r="H151" s="222">
        <v>15.199999999999999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41</v>
      </c>
      <c r="O151" s="90"/>
      <c r="P151" s="228">
        <f>O151*H151</f>
        <v>0</v>
      </c>
      <c r="Q151" s="228">
        <v>1.5E-05</v>
      </c>
      <c r="R151" s="228">
        <f>Q151*H151</f>
        <v>0.00022799999999999999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131</v>
      </c>
      <c r="AT151" s="230" t="s">
        <v>127</v>
      </c>
      <c r="AU151" s="230" t="s">
        <v>86</v>
      </c>
      <c r="AY151" s="16" t="s">
        <v>125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84</v>
      </c>
      <c r="BK151" s="231">
        <f>ROUND(I151*H151,2)</f>
        <v>0</v>
      </c>
      <c r="BL151" s="16" t="s">
        <v>131</v>
      </c>
      <c r="BM151" s="230" t="s">
        <v>402</v>
      </c>
    </row>
    <row r="152" s="2" customFormat="1" ht="16.5" customHeight="1">
      <c r="A152" s="37"/>
      <c r="B152" s="38"/>
      <c r="C152" s="218" t="s">
        <v>172</v>
      </c>
      <c r="D152" s="218" t="s">
        <v>127</v>
      </c>
      <c r="E152" s="219" t="s">
        <v>403</v>
      </c>
      <c r="F152" s="220" t="s">
        <v>404</v>
      </c>
      <c r="G152" s="221" t="s">
        <v>180</v>
      </c>
      <c r="H152" s="222">
        <v>0.40000000000000002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41</v>
      </c>
      <c r="O152" s="90"/>
      <c r="P152" s="228">
        <f>O152*H152</f>
        <v>0</v>
      </c>
      <c r="Q152" s="228">
        <v>1.0487652000000001</v>
      </c>
      <c r="R152" s="228">
        <f>Q152*H152</f>
        <v>0.41950608000000006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131</v>
      </c>
      <c r="AT152" s="230" t="s">
        <v>127</v>
      </c>
      <c r="AU152" s="230" t="s">
        <v>86</v>
      </c>
      <c r="AY152" s="16" t="s">
        <v>125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84</v>
      </c>
      <c r="BK152" s="231">
        <f>ROUND(I152*H152,2)</f>
        <v>0</v>
      </c>
      <c r="BL152" s="16" t="s">
        <v>131</v>
      </c>
      <c r="BM152" s="230" t="s">
        <v>405</v>
      </c>
    </row>
    <row r="153" s="2" customFormat="1" ht="37.8" customHeight="1">
      <c r="A153" s="37"/>
      <c r="B153" s="38"/>
      <c r="C153" s="218" t="s">
        <v>177</v>
      </c>
      <c r="D153" s="218" t="s">
        <v>127</v>
      </c>
      <c r="E153" s="219" t="s">
        <v>406</v>
      </c>
      <c r="F153" s="220" t="s">
        <v>407</v>
      </c>
      <c r="G153" s="221" t="s">
        <v>383</v>
      </c>
      <c r="H153" s="222">
        <v>0.5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41</v>
      </c>
      <c r="O153" s="90"/>
      <c r="P153" s="228">
        <f>O153*H153</f>
        <v>0</v>
      </c>
      <c r="Q153" s="228">
        <v>2.2998799999999999</v>
      </c>
      <c r="R153" s="228">
        <f>Q153*H153</f>
        <v>1.14994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131</v>
      </c>
      <c r="AT153" s="230" t="s">
        <v>127</v>
      </c>
      <c r="AU153" s="230" t="s">
        <v>86</v>
      </c>
      <c r="AY153" s="16" t="s">
        <v>125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84</v>
      </c>
      <c r="BK153" s="231">
        <f>ROUND(I153*H153,2)</f>
        <v>0</v>
      </c>
      <c r="BL153" s="16" t="s">
        <v>131</v>
      </c>
      <c r="BM153" s="230" t="s">
        <v>408</v>
      </c>
    </row>
    <row r="154" s="13" customFormat="1">
      <c r="A154" s="13"/>
      <c r="B154" s="232"/>
      <c r="C154" s="233"/>
      <c r="D154" s="234" t="s">
        <v>133</v>
      </c>
      <c r="E154" s="235" t="s">
        <v>1</v>
      </c>
      <c r="F154" s="236" t="s">
        <v>409</v>
      </c>
      <c r="G154" s="233"/>
      <c r="H154" s="237">
        <v>0.5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133</v>
      </c>
      <c r="AU154" s="243" t="s">
        <v>86</v>
      </c>
      <c r="AV154" s="13" t="s">
        <v>86</v>
      </c>
      <c r="AW154" s="13" t="s">
        <v>33</v>
      </c>
      <c r="AX154" s="13" t="s">
        <v>76</v>
      </c>
      <c r="AY154" s="243" t="s">
        <v>125</v>
      </c>
    </row>
    <row r="155" s="14" customFormat="1">
      <c r="A155" s="14"/>
      <c r="B155" s="244"/>
      <c r="C155" s="245"/>
      <c r="D155" s="234" t="s">
        <v>133</v>
      </c>
      <c r="E155" s="246" t="s">
        <v>1</v>
      </c>
      <c r="F155" s="247" t="s">
        <v>135</v>
      </c>
      <c r="G155" s="245"/>
      <c r="H155" s="248">
        <v>0.5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133</v>
      </c>
      <c r="AU155" s="254" t="s">
        <v>86</v>
      </c>
      <c r="AV155" s="14" t="s">
        <v>131</v>
      </c>
      <c r="AW155" s="14" t="s">
        <v>33</v>
      </c>
      <c r="AX155" s="14" t="s">
        <v>84</v>
      </c>
      <c r="AY155" s="254" t="s">
        <v>125</v>
      </c>
    </row>
    <row r="156" s="12" customFormat="1" ht="22.8" customHeight="1">
      <c r="A156" s="12"/>
      <c r="B156" s="202"/>
      <c r="C156" s="203"/>
      <c r="D156" s="204" t="s">
        <v>75</v>
      </c>
      <c r="E156" s="216" t="s">
        <v>131</v>
      </c>
      <c r="F156" s="216" t="s">
        <v>160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SUM(P157:P161)</f>
        <v>0</v>
      </c>
      <c r="Q156" s="210"/>
      <c r="R156" s="211">
        <f>SUM(R157:R161)</f>
        <v>10.760205779999998</v>
      </c>
      <c r="S156" s="210"/>
      <c r="T156" s="212">
        <f>SUM(T157:T161)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84</v>
      </c>
      <c r="AT156" s="214" t="s">
        <v>75</v>
      </c>
      <c r="AU156" s="214" t="s">
        <v>84</v>
      </c>
      <c r="AY156" s="213" t="s">
        <v>125</v>
      </c>
      <c r="BK156" s="215">
        <f>SUM(BK157:BK161)</f>
        <v>0</v>
      </c>
    </row>
    <row r="157" s="2" customFormat="1" ht="24.15" customHeight="1">
      <c r="A157" s="37"/>
      <c r="B157" s="38"/>
      <c r="C157" s="218" t="s">
        <v>183</v>
      </c>
      <c r="D157" s="218" t="s">
        <v>127</v>
      </c>
      <c r="E157" s="219" t="s">
        <v>410</v>
      </c>
      <c r="F157" s="220" t="s">
        <v>411</v>
      </c>
      <c r="G157" s="221" t="s">
        <v>383</v>
      </c>
      <c r="H157" s="222">
        <v>4.2939999999999996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41</v>
      </c>
      <c r="O157" s="90"/>
      <c r="P157" s="228">
        <f>O157*H157</f>
        <v>0</v>
      </c>
      <c r="Q157" s="228">
        <v>2.5058699999999998</v>
      </c>
      <c r="R157" s="228">
        <f>Q157*H157</f>
        <v>10.760205779999998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131</v>
      </c>
      <c r="AT157" s="230" t="s">
        <v>127</v>
      </c>
      <c r="AU157" s="230" t="s">
        <v>86</v>
      </c>
      <c r="AY157" s="16" t="s">
        <v>125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84</v>
      </c>
      <c r="BK157" s="231">
        <f>ROUND(I157*H157,2)</f>
        <v>0</v>
      </c>
      <c r="BL157" s="16" t="s">
        <v>131</v>
      </c>
      <c r="BM157" s="230" t="s">
        <v>412</v>
      </c>
    </row>
    <row r="158" s="13" customFormat="1">
      <c r="A158" s="13"/>
      <c r="B158" s="232"/>
      <c r="C158" s="233"/>
      <c r="D158" s="234" t="s">
        <v>133</v>
      </c>
      <c r="E158" s="235" t="s">
        <v>1</v>
      </c>
      <c r="F158" s="236" t="s">
        <v>413</v>
      </c>
      <c r="G158" s="233"/>
      <c r="H158" s="237">
        <v>4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133</v>
      </c>
      <c r="AU158" s="243" t="s">
        <v>86</v>
      </c>
      <c r="AV158" s="13" t="s">
        <v>86</v>
      </c>
      <c r="AW158" s="13" t="s">
        <v>33</v>
      </c>
      <c r="AX158" s="13" t="s">
        <v>76</v>
      </c>
      <c r="AY158" s="243" t="s">
        <v>125</v>
      </c>
    </row>
    <row r="159" s="13" customFormat="1">
      <c r="A159" s="13"/>
      <c r="B159" s="232"/>
      <c r="C159" s="233"/>
      <c r="D159" s="234" t="s">
        <v>133</v>
      </c>
      <c r="E159" s="235" t="s">
        <v>1</v>
      </c>
      <c r="F159" s="236" t="s">
        <v>414</v>
      </c>
      <c r="G159" s="233"/>
      <c r="H159" s="237">
        <v>0.14999999999999999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133</v>
      </c>
      <c r="AU159" s="243" t="s">
        <v>86</v>
      </c>
      <c r="AV159" s="13" t="s">
        <v>86</v>
      </c>
      <c r="AW159" s="13" t="s">
        <v>33</v>
      </c>
      <c r="AX159" s="13" t="s">
        <v>76</v>
      </c>
      <c r="AY159" s="243" t="s">
        <v>125</v>
      </c>
    </row>
    <row r="160" s="13" customFormat="1">
      <c r="A160" s="13"/>
      <c r="B160" s="232"/>
      <c r="C160" s="233"/>
      <c r="D160" s="234" t="s">
        <v>133</v>
      </c>
      <c r="E160" s="235" t="s">
        <v>1</v>
      </c>
      <c r="F160" s="236" t="s">
        <v>415</v>
      </c>
      <c r="G160" s="233"/>
      <c r="H160" s="237">
        <v>0.14399999999999999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133</v>
      </c>
      <c r="AU160" s="243" t="s">
        <v>86</v>
      </c>
      <c r="AV160" s="13" t="s">
        <v>86</v>
      </c>
      <c r="AW160" s="13" t="s">
        <v>33</v>
      </c>
      <c r="AX160" s="13" t="s">
        <v>76</v>
      </c>
      <c r="AY160" s="243" t="s">
        <v>125</v>
      </c>
    </row>
    <row r="161" s="14" customFormat="1">
      <c r="A161" s="14"/>
      <c r="B161" s="244"/>
      <c r="C161" s="245"/>
      <c r="D161" s="234" t="s">
        <v>133</v>
      </c>
      <c r="E161" s="246" t="s">
        <v>1</v>
      </c>
      <c r="F161" s="247" t="s">
        <v>135</v>
      </c>
      <c r="G161" s="245"/>
      <c r="H161" s="248">
        <v>4.2940000000000005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133</v>
      </c>
      <c r="AU161" s="254" t="s">
        <v>86</v>
      </c>
      <c r="AV161" s="14" t="s">
        <v>131</v>
      </c>
      <c r="AW161" s="14" t="s">
        <v>33</v>
      </c>
      <c r="AX161" s="14" t="s">
        <v>84</v>
      </c>
      <c r="AY161" s="254" t="s">
        <v>125</v>
      </c>
    </row>
    <row r="162" s="12" customFormat="1" ht="22.8" customHeight="1">
      <c r="A162" s="12"/>
      <c r="B162" s="202"/>
      <c r="C162" s="203"/>
      <c r="D162" s="204" t="s">
        <v>75</v>
      </c>
      <c r="E162" s="216" t="s">
        <v>150</v>
      </c>
      <c r="F162" s="216" t="s">
        <v>182</v>
      </c>
      <c r="G162" s="203"/>
      <c r="H162" s="203"/>
      <c r="I162" s="206"/>
      <c r="J162" s="217">
        <f>BK162</f>
        <v>0</v>
      </c>
      <c r="K162" s="203"/>
      <c r="L162" s="208"/>
      <c r="M162" s="209"/>
      <c r="N162" s="210"/>
      <c r="O162" s="210"/>
      <c r="P162" s="211">
        <f>SUM(P163:P177)</f>
        <v>0</v>
      </c>
      <c r="Q162" s="210"/>
      <c r="R162" s="211">
        <f>SUM(R163:R177)</f>
        <v>69.1648</v>
      </c>
      <c r="S162" s="210"/>
      <c r="T162" s="212">
        <f>SUM(T163:T177)</f>
        <v>36.01296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84</v>
      </c>
      <c r="AT162" s="214" t="s">
        <v>75</v>
      </c>
      <c r="AU162" s="214" t="s">
        <v>84</v>
      </c>
      <c r="AY162" s="213" t="s">
        <v>125</v>
      </c>
      <c r="BK162" s="215">
        <f>SUM(BK163:BK177)</f>
        <v>0</v>
      </c>
    </row>
    <row r="163" s="2" customFormat="1" ht="24.15" customHeight="1">
      <c r="A163" s="37"/>
      <c r="B163" s="38"/>
      <c r="C163" s="218" t="s">
        <v>8</v>
      </c>
      <c r="D163" s="218" t="s">
        <v>127</v>
      </c>
      <c r="E163" s="219" t="s">
        <v>416</v>
      </c>
      <c r="F163" s="220" t="s">
        <v>417</v>
      </c>
      <c r="G163" s="221" t="s">
        <v>142</v>
      </c>
      <c r="H163" s="222">
        <v>20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41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131</v>
      </c>
      <c r="AT163" s="230" t="s">
        <v>127</v>
      </c>
      <c r="AU163" s="230" t="s">
        <v>86</v>
      </c>
      <c r="AY163" s="16" t="s">
        <v>125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84</v>
      </c>
      <c r="BK163" s="231">
        <f>ROUND(I163*H163,2)</f>
        <v>0</v>
      </c>
      <c r="BL163" s="16" t="s">
        <v>131</v>
      </c>
      <c r="BM163" s="230" t="s">
        <v>418</v>
      </c>
    </row>
    <row r="164" s="2" customFormat="1" ht="24.15" customHeight="1">
      <c r="A164" s="37"/>
      <c r="B164" s="38"/>
      <c r="C164" s="218" t="s">
        <v>190</v>
      </c>
      <c r="D164" s="218" t="s">
        <v>127</v>
      </c>
      <c r="E164" s="219" t="s">
        <v>419</v>
      </c>
      <c r="F164" s="220" t="s">
        <v>420</v>
      </c>
      <c r="G164" s="221" t="s">
        <v>142</v>
      </c>
      <c r="H164" s="222">
        <v>20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41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0.35338999999999998</v>
      </c>
      <c r="T164" s="229">
        <f>S164*H164</f>
        <v>7.0678000000000001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131</v>
      </c>
      <c r="AT164" s="230" t="s">
        <v>127</v>
      </c>
      <c r="AU164" s="230" t="s">
        <v>86</v>
      </c>
      <c r="AY164" s="16" t="s">
        <v>125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84</v>
      </c>
      <c r="BK164" s="231">
        <f>ROUND(I164*H164,2)</f>
        <v>0</v>
      </c>
      <c r="BL164" s="16" t="s">
        <v>131</v>
      </c>
      <c r="BM164" s="230" t="s">
        <v>421</v>
      </c>
    </row>
    <row r="165" s="2" customFormat="1" ht="24.15" customHeight="1">
      <c r="A165" s="37"/>
      <c r="B165" s="38"/>
      <c r="C165" s="255" t="s">
        <v>195</v>
      </c>
      <c r="D165" s="255" t="s">
        <v>250</v>
      </c>
      <c r="E165" s="256" t="s">
        <v>422</v>
      </c>
      <c r="F165" s="257" t="s">
        <v>423</v>
      </c>
      <c r="G165" s="258" t="s">
        <v>180</v>
      </c>
      <c r="H165" s="259">
        <v>0.032000000000000001</v>
      </c>
      <c r="I165" s="260"/>
      <c r="J165" s="261">
        <f>ROUND(I165*H165,2)</f>
        <v>0</v>
      </c>
      <c r="K165" s="262"/>
      <c r="L165" s="263"/>
      <c r="M165" s="264" t="s">
        <v>1</v>
      </c>
      <c r="N165" s="265" t="s">
        <v>41</v>
      </c>
      <c r="O165" s="90"/>
      <c r="P165" s="228">
        <f>O165*H165</f>
        <v>0</v>
      </c>
      <c r="Q165" s="228">
        <v>1</v>
      </c>
      <c r="R165" s="228">
        <f>Q165*H165</f>
        <v>0.032000000000000001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166</v>
      </c>
      <c r="AT165" s="230" t="s">
        <v>250</v>
      </c>
      <c r="AU165" s="230" t="s">
        <v>86</v>
      </c>
      <c r="AY165" s="16" t="s">
        <v>125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84</v>
      </c>
      <c r="BK165" s="231">
        <f>ROUND(I165*H165,2)</f>
        <v>0</v>
      </c>
      <c r="BL165" s="16" t="s">
        <v>131</v>
      </c>
      <c r="BM165" s="230" t="s">
        <v>424</v>
      </c>
    </row>
    <row r="166" s="13" customFormat="1">
      <c r="A166" s="13"/>
      <c r="B166" s="232"/>
      <c r="C166" s="233"/>
      <c r="D166" s="234" t="s">
        <v>133</v>
      </c>
      <c r="E166" s="235" t="s">
        <v>1</v>
      </c>
      <c r="F166" s="236" t="s">
        <v>425</v>
      </c>
      <c r="G166" s="233"/>
      <c r="H166" s="237">
        <v>0.032000000000000001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133</v>
      </c>
      <c r="AU166" s="243" t="s">
        <v>86</v>
      </c>
      <c r="AV166" s="13" t="s">
        <v>86</v>
      </c>
      <c r="AW166" s="13" t="s">
        <v>33</v>
      </c>
      <c r="AX166" s="13" t="s">
        <v>76</v>
      </c>
      <c r="AY166" s="243" t="s">
        <v>125</v>
      </c>
    </row>
    <row r="167" s="14" customFormat="1">
      <c r="A167" s="14"/>
      <c r="B167" s="244"/>
      <c r="C167" s="245"/>
      <c r="D167" s="234" t="s">
        <v>133</v>
      </c>
      <c r="E167" s="246" t="s">
        <v>1</v>
      </c>
      <c r="F167" s="247" t="s">
        <v>135</v>
      </c>
      <c r="G167" s="245"/>
      <c r="H167" s="248">
        <v>0.032000000000000001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133</v>
      </c>
      <c r="AU167" s="254" t="s">
        <v>86</v>
      </c>
      <c r="AV167" s="14" t="s">
        <v>131</v>
      </c>
      <c r="AW167" s="14" t="s">
        <v>33</v>
      </c>
      <c r="AX167" s="14" t="s">
        <v>84</v>
      </c>
      <c r="AY167" s="254" t="s">
        <v>125</v>
      </c>
    </row>
    <row r="168" s="2" customFormat="1" ht="24.15" customHeight="1">
      <c r="A168" s="37"/>
      <c r="B168" s="38"/>
      <c r="C168" s="218" t="s">
        <v>199</v>
      </c>
      <c r="D168" s="218" t="s">
        <v>127</v>
      </c>
      <c r="E168" s="219" t="s">
        <v>191</v>
      </c>
      <c r="F168" s="220" t="s">
        <v>192</v>
      </c>
      <c r="G168" s="221" t="s">
        <v>193</v>
      </c>
      <c r="H168" s="222">
        <v>4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41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0.0042900000000000004</v>
      </c>
      <c r="T168" s="229">
        <f>S168*H168</f>
        <v>0.017160000000000002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131</v>
      </c>
      <c r="AT168" s="230" t="s">
        <v>127</v>
      </c>
      <c r="AU168" s="230" t="s">
        <v>86</v>
      </c>
      <c r="AY168" s="16" t="s">
        <v>125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84</v>
      </c>
      <c r="BK168" s="231">
        <f>ROUND(I168*H168,2)</f>
        <v>0</v>
      </c>
      <c r="BL168" s="16" t="s">
        <v>131</v>
      </c>
      <c r="BM168" s="230" t="s">
        <v>426</v>
      </c>
    </row>
    <row r="169" s="2" customFormat="1" ht="24.15" customHeight="1">
      <c r="A169" s="37"/>
      <c r="B169" s="38"/>
      <c r="C169" s="218" t="s">
        <v>204</v>
      </c>
      <c r="D169" s="218" t="s">
        <v>127</v>
      </c>
      <c r="E169" s="219" t="s">
        <v>196</v>
      </c>
      <c r="F169" s="220" t="s">
        <v>197</v>
      </c>
      <c r="G169" s="221" t="s">
        <v>193</v>
      </c>
      <c r="H169" s="222">
        <v>4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41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131</v>
      </c>
      <c r="AT169" s="230" t="s">
        <v>127</v>
      </c>
      <c r="AU169" s="230" t="s">
        <v>86</v>
      </c>
      <c r="AY169" s="16" t="s">
        <v>125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84</v>
      </c>
      <c r="BK169" s="231">
        <f>ROUND(I169*H169,2)</f>
        <v>0</v>
      </c>
      <c r="BL169" s="16" t="s">
        <v>131</v>
      </c>
      <c r="BM169" s="230" t="s">
        <v>427</v>
      </c>
    </row>
    <row r="170" s="2" customFormat="1" ht="24.15" customHeight="1">
      <c r="A170" s="37"/>
      <c r="B170" s="38"/>
      <c r="C170" s="218" t="s">
        <v>213</v>
      </c>
      <c r="D170" s="218" t="s">
        <v>127</v>
      </c>
      <c r="E170" s="219" t="s">
        <v>428</v>
      </c>
      <c r="F170" s="220" t="s">
        <v>429</v>
      </c>
      <c r="G170" s="221" t="s">
        <v>383</v>
      </c>
      <c r="H170" s="222">
        <v>16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41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1.8080000000000001</v>
      </c>
      <c r="T170" s="229">
        <f>S170*H170</f>
        <v>28.928000000000001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131</v>
      </c>
      <c r="AT170" s="230" t="s">
        <v>127</v>
      </c>
      <c r="AU170" s="230" t="s">
        <v>86</v>
      </c>
      <c r="AY170" s="16" t="s">
        <v>125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84</v>
      </c>
      <c r="BK170" s="231">
        <f>ROUND(I170*H170,2)</f>
        <v>0</v>
      </c>
      <c r="BL170" s="16" t="s">
        <v>131</v>
      </c>
      <c r="BM170" s="230" t="s">
        <v>430</v>
      </c>
    </row>
    <row r="171" s="13" customFormat="1">
      <c r="A171" s="13"/>
      <c r="B171" s="232"/>
      <c r="C171" s="233"/>
      <c r="D171" s="234" t="s">
        <v>133</v>
      </c>
      <c r="E171" s="235" t="s">
        <v>1</v>
      </c>
      <c r="F171" s="236" t="s">
        <v>431</v>
      </c>
      <c r="G171" s="233"/>
      <c r="H171" s="237">
        <v>16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133</v>
      </c>
      <c r="AU171" s="243" t="s">
        <v>86</v>
      </c>
      <c r="AV171" s="13" t="s">
        <v>86</v>
      </c>
      <c r="AW171" s="13" t="s">
        <v>33</v>
      </c>
      <c r="AX171" s="13" t="s">
        <v>76</v>
      </c>
      <c r="AY171" s="243" t="s">
        <v>125</v>
      </c>
    </row>
    <row r="172" s="14" customFormat="1">
      <c r="A172" s="14"/>
      <c r="B172" s="244"/>
      <c r="C172" s="245"/>
      <c r="D172" s="234" t="s">
        <v>133</v>
      </c>
      <c r="E172" s="246" t="s">
        <v>1</v>
      </c>
      <c r="F172" s="247" t="s">
        <v>135</v>
      </c>
      <c r="G172" s="245"/>
      <c r="H172" s="248">
        <v>16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133</v>
      </c>
      <c r="AU172" s="254" t="s">
        <v>86</v>
      </c>
      <c r="AV172" s="14" t="s">
        <v>131</v>
      </c>
      <c r="AW172" s="14" t="s">
        <v>33</v>
      </c>
      <c r="AX172" s="14" t="s">
        <v>84</v>
      </c>
      <c r="AY172" s="254" t="s">
        <v>125</v>
      </c>
    </row>
    <row r="173" s="2" customFormat="1" ht="16.5" customHeight="1">
      <c r="A173" s="37"/>
      <c r="B173" s="38"/>
      <c r="C173" s="218" t="s">
        <v>217</v>
      </c>
      <c r="D173" s="218" t="s">
        <v>127</v>
      </c>
      <c r="E173" s="219" t="s">
        <v>432</v>
      </c>
      <c r="F173" s="220" t="s">
        <v>433</v>
      </c>
      <c r="G173" s="221" t="s">
        <v>383</v>
      </c>
      <c r="H173" s="222">
        <v>16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41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131</v>
      </c>
      <c r="AT173" s="230" t="s">
        <v>127</v>
      </c>
      <c r="AU173" s="230" t="s">
        <v>86</v>
      </c>
      <c r="AY173" s="16" t="s">
        <v>125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84</v>
      </c>
      <c r="BK173" s="231">
        <f>ROUND(I173*H173,2)</f>
        <v>0</v>
      </c>
      <c r="BL173" s="16" t="s">
        <v>131</v>
      </c>
      <c r="BM173" s="230" t="s">
        <v>434</v>
      </c>
    </row>
    <row r="174" s="2" customFormat="1" ht="24.15" customHeight="1">
      <c r="A174" s="37"/>
      <c r="B174" s="38"/>
      <c r="C174" s="218" t="s">
        <v>222</v>
      </c>
      <c r="D174" s="218" t="s">
        <v>127</v>
      </c>
      <c r="E174" s="219" t="s">
        <v>435</v>
      </c>
      <c r="F174" s="220" t="s">
        <v>436</v>
      </c>
      <c r="G174" s="221" t="s">
        <v>383</v>
      </c>
      <c r="H174" s="222">
        <v>35.200000000000003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41</v>
      </c>
      <c r="O174" s="90"/>
      <c r="P174" s="228">
        <f>O174*H174</f>
        <v>0</v>
      </c>
      <c r="Q174" s="228">
        <v>1.964</v>
      </c>
      <c r="R174" s="228">
        <f>Q174*H174</f>
        <v>69.132800000000003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437</v>
      </c>
      <c r="AT174" s="230" t="s">
        <v>127</v>
      </c>
      <c r="AU174" s="230" t="s">
        <v>86</v>
      </c>
      <c r="AY174" s="16" t="s">
        <v>125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84</v>
      </c>
      <c r="BK174" s="231">
        <f>ROUND(I174*H174,2)</f>
        <v>0</v>
      </c>
      <c r="BL174" s="16" t="s">
        <v>437</v>
      </c>
      <c r="BM174" s="230" t="s">
        <v>438</v>
      </c>
    </row>
    <row r="175" s="13" customFormat="1">
      <c r="A175" s="13"/>
      <c r="B175" s="232"/>
      <c r="C175" s="233"/>
      <c r="D175" s="234" t="s">
        <v>133</v>
      </c>
      <c r="E175" s="235" t="s">
        <v>1</v>
      </c>
      <c r="F175" s="236" t="s">
        <v>439</v>
      </c>
      <c r="G175" s="233"/>
      <c r="H175" s="237">
        <v>35.200000000000003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133</v>
      </c>
      <c r="AU175" s="243" t="s">
        <v>86</v>
      </c>
      <c r="AV175" s="13" t="s">
        <v>86</v>
      </c>
      <c r="AW175" s="13" t="s">
        <v>33</v>
      </c>
      <c r="AX175" s="13" t="s">
        <v>76</v>
      </c>
      <c r="AY175" s="243" t="s">
        <v>125</v>
      </c>
    </row>
    <row r="176" s="14" customFormat="1">
      <c r="A176" s="14"/>
      <c r="B176" s="244"/>
      <c r="C176" s="245"/>
      <c r="D176" s="234" t="s">
        <v>133</v>
      </c>
      <c r="E176" s="246" t="s">
        <v>1</v>
      </c>
      <c r="F176" s="247" t="s">
        <v>135</v>
      </c>
      <c r="G176" s="245"/>
      <c r="H176" s="248">
        <v>35.200000000000003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133</v>
      </c>
      <c r="AU176" s="254" t="s">
        <v>86</v>
      </c>
      <c r="AV176" s="14" t="s">
        <v>131</v>
      </c>
      <c r="AW176" s="14" t="s">
        <v>33</v>
      </c>
      <c r="AX176" s="14" t="s">
        <v>84</v>
      </c>
      <c r="AY176" s="254" t="s">
        <v>125</v>
      </c>
    </row>
    <row r="177" s="2" customFormat="1" ht="24.15" customHeight="1">
      <c r="A177" s="37"/>
      <c r="B177" s="38"/>
      <c r="C177" s="218" t="s">
        <v>227</v>
      </c>
      <c r="D177" s="218" t="s">
        <v>127</v>
      </c>
      <c r="E177" s="219" t="s">
        <v>200</v>
      </c>
      <c r="F177" s="220" t="s">
        <v>440</v>
      </c>
      <c r="G177" s="221" t="s">
        <v>175</v>
      </c>
      <c r="H177" s="222">
        <v>1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41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131</v>
      </c>
      <c r="AT177" s="230" t="s">
        <v>127</v>
      </c>
      <c r="AU177" s="230" t="s">
        <v>86</v>
      </c>
      <c r="AY177" s="16" t="s">
        <v>125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84</v>
      </c>
      <c r="BK177" s="231">
        <f>ROUND(I177*H177,2)</f>
        <v>0</v>
      </c>
      <c r="BL177" s="16" t="s">
        <v>131</v>
      </c>
      <c r="BM177" s="230" t="s">
        <v>441</v>
      </c>
    </row>
    <row r="178" s="12" customFormat="1" ht="22.8" customHeight="1">
      <c r="A178" s="12"/>
      <c r="B178" s="202"/>
      <c r="C178" s="203"/>
      <c r="D178" s="204" t="s">
        <v>75</v>
      </c>
      <c r="E178" s="216" t="s">
        <v>156</v>
      </c>
      <c r="F178" s="216" t="s">
        <v>203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SUM(P179:P181)</f>
        <v>0</v>
      </c>
      <c r="Q178" s="210"/>
      <c r="R178" s="211">
        <f>SUM(R179:R181)</f>
        <v>0.0208748432</v>
      </c>
      <c r="S178" s="210"/>
      <c r="T178" s="212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84</v>
      </c>
      <c r="AT178" s="214" t="s">
        <v>75</v>
      </c>
      <c r="AU178" s="214" t="s">
        <v>84</v>
      </c>
      <c r="AY178" s="213" t="s">
        <v>125</v>
      </c>
      <c r="BK178" s="215">
        <f>SUM(BK179:BK181)</f>
        <v>0</v>
      </c>
    </row>
    <row r="179" s="2" customFormat="1" ht="24.15" customHeight="1">
      <c r="A179" s="37"/>
      <c r="B179" s="38"/>
      <c r="C179" s="218" t="s">
        <v>7</v>
      </c>
      <c r="D179" s="218" t="s">
        <v>127</v>
      </c>
      <c r="E179" s="219" t="s">
        <v>442</v>
      </c>
      <c r="F179" s="220" t="s">
        <v>443</v>
      </c>
      <c r="G179" s="221" t="s">
        <v>130</v>
      </c>
      <c r="H179" s="222">
        <v>18.800000000000001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41</v>
      </c>
      <c r="O179" s="90"/>
      <c r="P179" s="228">
        <f>O179*H179</f>
        <v>0</v>
      </c>
      <c r="Q179" s="228">
        <v>0.001110364</v>
      </c>
      <c r="R179" s="228">
        <f>Q179*H179</f>
        <v>0.0208748432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131</v>
      </c>
      <c r="AT179" s="230" t="s">
        <v>127</v>
      </c>
      <c r="AU179" s="230" t="s">
        <v>86</v>
      </c>
      <c r="AY179" s="16" t="s">
        <v>125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84</v>
      </c>
      <c r="BK179" s="231">
        <f>ROUND(I179*H179,2)</f>
        <v>0</v>
      </c>
      <c r="BL179" s="16" t="s">
        <v>131</v>
      </c>
      <c r="BM179" s="230" t="s">
        <v>444</v>
      </c>
    </row>
    <row r="180" s="13" customFormat="1">
      <c r="A180" s="13"/>
      <c r="B180" s="232"/>
      <c r="C180" s="233"/>
      <c r="D180" s="234" t="s">
        <v>133</v>
      </c>
      <c r="E180" s="235" t="s">
        <v>1</v>
      </c>
      <c r="F180" s="236" t="s">
        <v>445</v>
      </c>
      <c r="G180" s="233"/>
      <c r="H180" s="237">
        <v>18.800000000000001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133</v>
      </c>
      <c r="AU180" s="243" t="s">
        <v>86</v>
      </c>
      <c r="AV180" s="13" t="s">
        <v>86</v>
      </c>
      <c r="AW180" s="13" t="s">
        <v>33</v>
      </c>
      <c r="AX180" s="13" t="s">
        <v>76</v>
      </c>
      <c r="AY180" s="243" t="s">
        <v>125</v>
      </c>
    </row>
    <row r="181" s="14" customFormat="1">
      <c r="A181" s="14"/>
      <c r="B181" s="244"/>
      <c r="C181" s="245"/>
      <c r="D181" s="234" t="s">
        <v>133</v>
      </c>
      <c r="E181" s="246" t="s">
        <v>1</v>
      </c>
      <c r="F181" s="247" t="s">
        <v>135</v>
      </c>
      <c r="G181" s="245"/>
      <c r="H181" s="248">
        <v>18.800000000000001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133</v>
      </c>
      <c r="AU181" s="254" t="s">
        <v>86</v>
      </c>
      <c r="AV181" s="14" t="s">
        <v>131</v>
      </c>
      <c r="AW181" s="14" t="s">
        <v>33</v>
      </c>
      <c r="AX181" s="14" t="s">
        <v>84</v>
      </c>
      <c r="AY181" s="254" t="s">
        <v>125</v>
      </c>
    </row>
    <row r="182" s="12" customFormat="1" ht="22.8" customHeight="1">
      <c r="A182" s="12"/>
      <c r="B182" s="202"/>
      <c r="C182" s="203"/>
      <c r="D182" s="204" t="s">
        <v>75</v>
      </c>
      <c r="E182" s="216" t="s">
        <v>172</v>
      </c>
      <c r="F182" s="216" t="s">
        <v>234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SUM(P183:P217)</f>
        <v>0</v>
      </c>
      <c r="Q182" s="210"/>
      <c r="R182" s="211">
        <f>SUM(R183:R217)</f>
        <v>0.83058050143999995</v>
      </c>
      <c r="S182" s="210"/>
      <c r="T182" s="212">
        <f>SUM(T183:T217)</f>
        <v>6.3195700000000006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84</v>
      </c>
      <c r="AT182" s="214" t="s">
        <v>75</v>
      </c>
      <c r="AU182" s="214" t="s">
        <v>84</v>
      </c>
      <c r="AY182" s="213" t="s">
        <v>125</v>
      </c>
      <c r="BK182" s="215">
        <f>SUM(BK183:BK217)</f>
        <v>0</v>
      </c>
    </row>
    <row r="183" s="2" customFormat="1" ht="16.5" customHeight="1">
      <c r="A183" s="37"/>
      <c r="B183" s="38"/>
      <c r="C183" s="218" t="s">
        <v>239</v>
      </c>
      <c r="D183" s="218" t="s">
        <v>127</v>
      </c>
      <c r="E183" s="219" t="s">
        <v>240</v>
      </c>
      <c r="F183" s="220" t="s">
        <v>241</v>
      </c>
      <c r="G183" s="221" t="s">
        <v>142</v>
      </c>
      <c r="H183" s="222">
        <v>14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41</v>
      </c>
      <c r="O183" s="90"/>
      <c r="P183" s="228">
        <f>O183*H183</f>
        <v>0</v>
      </c>
      <c r="Q183" s="228">
        <v>0.00117</v>
      </c>
      <c r="R183" s="228">
        <f>Q183*H183</f>
        <v>0.016379999999999999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131</v>
      </c>
      <c r="AT183" s="230" t="s">
        <v>127</v>
      </c>
      <c r="AU183" s="230" t="s">
        <v>86</v>
      </c>
      <c r="AY183" s="16" t="s">
        <v>125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84</v>
      </c>
      <c r="BK183" s="231">
        <f>ROUND(I183*H183,2)</f>
        <v>0</v>
      </c>
      <c r="BL183" s="16" t="s">
        <v>131</v>
      </c>
      <c r="BM183" s="230" t="s">
        <v>446</v>
      </c>
    </row>
    <row r="184" s="13" customFormat="1">
      <c r="A184" s="13"/>
      <c r="B184" s="232"/>
      <c r="C184" s="233"/>
      <c r="D184" s="234" t="s">
        <v>133</v>
      </c>
      <c r="E184" s="235" t="s">
        <v>1</v>
      </c>
      <c r="F184" s="236" t="s">
        <v>447</v>
      </c>
      <c r="G184" s="233"/>
      <c r="H184" s="237">
        <v>14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133</v>
      </c>
      <c r="AU184" s="243" t="s">
        <v>86</v>
      </c>
      <c r="AV184" s="13" t="s">
        <v>86</v>
      </c>
      <c r="AW184" s="13" t="s">
        <v>33</v>
      </c>
      <c r="AX184" s="13" t="s">
        <v>76</v>
      </c>
      <c r="AY184" s="243" t="s">
        <v>125</v>
      </c>
    </row>
    <row r="185" s="14" customFormat="1">
      <c r="A185" s="14"/>
      <c r="B185" s="244"/>
      <c r="C185" s="245"/>
      <c r="D185" s="234" t="s">
        <v>133</v>
      </c>
      <c r="E185" s="246" t="s">
        <v>1</v>
      </c>
      <c r="F185" s="247" t="s">
        <v>135</v>
      </c>
      <c r="G185" s="245"/>
      <c r="H185" s="248">
        <v>14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133</v>
      </c>
      <c r="AU185" s="254" t="s">
        <v>86</v>
      </c>
      <c r="AV185" s="14" t="s">
        <v>131</v>
      </c>
      <c r="AW185" s="14" t="s">
        <v>33</v>
      </c>
      <c r="AX185" s="14" t="s">
        <v>84</v>
      </c>
      <c r="AY185" s="254" t="s">
        <v>125</v>
      </c>
    </row>
    <row r="186" s="2" customFormat="1" ht="16.5" customHeight="1">
      <c r="A186" s="37"/>
      <c r="B186" s="38"/>
      <c r="C186" s="218" t="s">
        <v>245</v>
      </c>
      <c r="D186" s="218" t="s">
        <v>127</v>
      </c>
      <c r="E186" s="219" t="s">
        <v>246</v>
      </c>
      <c r="F186" s="220" t="s">
        <v>247</v>
      </c>
      <c r="G186" s="221" t="s">
        <v>142</v>
      </c>
      <c r="H186" s="222">
        <v>14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41</v>
      </c>
      <c r="O186" s="90"/>
      <c r="P186" s="228">
        <f>O186*H186</f>
        <v>0</v>
      </c>
      <c r="Q186" s="228">
        <v>0.00058049999999999996</v>
      </c>
      <c r="R186" s="228">
        <f>Q186*H186</f>
        <v>0.0081269999999999988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131</v>
      </c>
      <c r="AT186" s="230" t="s">
        <v>127</v>
      </c>
      <c r="AU186" s="230" t="s">
        <v>86</v>
      </c>
      <c r="AY186" s="16" t="s">
        <v>125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84</v>
      </c>
      <c r="BK186" s="231">
        <f>ROUND(I186*H186,2)</f>
        <v>0</v>
      </c>
      <c r="BL186" s="16" t="s">
        <v>131</v>
      </c>
      <c r="BM186" s="230" t="s">
        <v>448</v>
      </c>
    </row>
    <row r="187" s="2" customFormat="1" ht="24.15" customHeight="1">
      <c r="A187" s="37"/>
      <c r="B187" s="38"/>
      <c r="C187" s="255" t="s">
        <v>249</v>
      </c>
      <c r="D187" s="255" t="s">
        <v>250</v>
      </c>
      <c r="E187" s="256" t="s">
        <v>251</v>
      </c>
      <c r="F187" s="257" t="s">
        <v>252</v>
      </c>
      <c r="G187" s="258" t="s">
        <v>180</v>
      </c>
      <c r="H187" s="259">
        <v>0.45112999999999998</v>
      </c>
      <c r="I187" s="260"/>
      <c r="J187" s="261">
        <f>ROUND(I187*H187,2)</f>
        <v>0</v>
      </c>
      <c r="K187" s="262"/>
      <c r="L187" s="263"/>
      <c r="M187" s="264" t="s">
        <v>1</v>
      </c>
      <c r="N187" s="265" t="s">
        <v>41</v>
      </c>
      <c r="O187" s="90"/>
      <c r="P187" s="228">
        <f>O187*H187</f>
        <v>0</v>
      </c>
      <c r="Q187" s="228">
        <v>1</v>
      </c>
      <c r="R187" s="228">
        <f>Q187*H187</f>
        <v>0.45112999999999998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166</v>
      </c>
      <c r="AT187" s="230" t="s">
        <v>250</v>
      </c>
      <c r="AU187" s="230" t="s">
        <v>86</v>
      </c>
      <c r="AY187" s="16" t="s">
        <v>125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84</v>
      </c>
      <c r="BK187" s="231">
        <f>ROUND(I187*H187,2)</f>
        <v>0</v>
      </c>
      <c r="BL187" s="16" t="s">
        <v>131</v>
      </c>
      <c r="BM187" s="230" t="s">
        <v>449</v>
      </c>
    </row>
    <row r="188" s="13" customFormat="1">
      <c r="A188" s="13"/>
      <c r="B188" s="232"/>
      <c r="C188" s="233"/>
      <c r="D188" s="234" t="s">
        <v>133</v>
      </c>
      <c r="E188" s="235" t="s">
        <v>1</v>
      </c>
      <c r="F188" s="236" t="s">
        <v>450</v>
      </c>
      <c r="G188" s="233"/>
      <c r="H188" s="237">
        <v>0.074620000000000006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133</v>
      </c>
      <c r="AU188" s="243" t="s">
        <v>86</v>
      </c>
      <c r="AV188" s="13" t="s">
        <v>86</v>
      </c>
      <c r="AW188" s="13" t="s">
        <v>33</v>
      </c>
      <c r="AX188" s="13" t="s">
        <v>76</v>
      </c>
      <c r="AY188" s="243" t="s">
        <v>125</v>
      </c>
    </row>
    <row r="189" s="13" customFormat="1">
      <c r="A189" s="13"/>
      <c r="B189" s="232"/>
      <c r="C189" s="233"/>
      <c r="D189" s="234" t="s">
        <v>133</v>
      </c>
      <c r="E189" s="235" t="s">
        <v>1</v>
      </c>
      <c r="F189" s="236" t="s">
        <v>451</v>
      </c>
      <c r="G189" s="233"/>
      <c r="H189" s="237">
        <v>0.35615999999999998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133</v>
      </c>
      <c r="AU189" s="243" t="s">
        <v>86</v>
      </c>
      <c r="AV189" s="13" t="s">
        <v>86</v>
      </c>
      <c r="AW189" s="13" t="s">
        <v>33</v>
      </c>
      <c r="AX189" s="13" t="s">
        <v>76</v>
      </c>
      <c r="AY189" s="243" t="s">
        <v>125</v>
      </c>
    </row>
    <row r="190" s="13" customFormat="1">
      <c r="A190" s="13"/>
      <c r="B190" s="232"/>
      <c r="C190" s="233"/>
      <c r="D190" s="234" t="s">
        <v>133</v>
      </c>
      <c r="E190" s="235" t="s">
        <v>1</v>
      </c>
      <c r="F190" s="236" t="s">
        <v>452</v>
      </c>
      <c r="G190" s="233"/>
      <c r="H190" s="237">
        <v>0.02035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133</v>
      </c>
      <c r="AU190" s="243" t="s">
        <v>86</v>
      </c>
      <c r="AV190" s="13" t="s">
        <v>86</v>
      </c>
      <c r="AW190" s="13" t="s">
        <v>33</v>
      </c>
      <c r="AX190" s="13" t="s">
        <v>76</v>
      </c>
      <c r="AY190" s="243" t="s">
        <v>125</v>
      </c>
    </row>
    <row r="191" s="14" customFormat="1">
      <c r="A191" s="14"/>
      <c r="B191" s="244"/>
      <c r="C191" s="245"/>
      <c r="D191" s="234" t="s">
        <v>133</v>
      </c>
      <c r="E191" s="246" t="s">
        <v>1</v>
      </c>
      <c r="F191" s="247" t="s">
        <v>135</v>
      </c>
      <c r="G191" s="245"/>
      <c r="H191" s="248">
        <v>0.45112999999999998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133</v>
      </c>
      <c r="AU191" s="254" t="s">
        <v>86</v>
      </c>
      <c r="AV191" s="14" t="s">
        <v>131</v>
      </c>
      <c r="AW191" s="14" t="s">
        <v>33</v>
      </c>
      <c r="AX191" s="14" t="s">
        <v>84</v>
      </c>
      <c r="AY191" s="254" t="s">
        <v>125</v>
      </c>
    </row>
    <row r="192" s="2" customFormat="1" ht="16.5" customHeight="1">
      <c r="A192" s="37"/>
      <c r="B192" s="38"/>
      <c r="C192" s="255" t="s">
        <v>260</v>
      </c>
      <c r="D192" s="255" t="s">
        <v>250</v>
      </c>
      <c r="E192" s="256" t="s">
        <v>261</v>
      </c>
      <c r="F192" s="257" t="s">
        <v>262</v>
      </c>
      <c r="G192" s="258" t="s">
        <v>180</v>
      </c>
      <c r="H192" s="259">
        <v>0.040189999999999997</v>
      </c>
      <c r="I192" s="260"/>
      <c r="J192" s="261">
        <f>ROUND(I192*H192,2)</f>
        <v>0</v>
      </c>
      <c r="K192" s="262"/>
      <c r="L192" s="263"/>
      <c r="M192" s="264" t="s">
        <v>1</v>
      </c>
      <c r="N192" s="265" t="s">
        <v>41</v>
      </c>
      <c r="O192" s="90"/>
      <c r="P192" s="228">
        <f>O192*H192</f>
        <v>0</v>
      </c>
      <c r="Q192" s="228">
        <v>1</v>
      </c>
      <c r="R192" s="228">
        <f>Q192*H192</f>
        <v>0.040189999999999997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166</v>
      </c>
      <c r="AT192" s="230" t="s">
        <v>250</v>
      </c>
      <c r="AU192" s="230" t="s">
        <v>86</v>
      </c>
      <c r="AY192" s="16" t="s">
        <v>125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84</v>
      </c>
      <c r="BK192" s="231">
        <f>ROUND(I192*H192,2)</f>
        <v>0</v>
      </c>
      <c r="BL192" s="16" t="s">
        <v>131</v>
      </c>
      <c r="BM192" s="230" t="s">
        <v>453</v>
      </c>
    </row>
    <row r="193" s="13" customFormat="1">
      <c r="A193" s="13"/>
      <c r="B193" s="232"/>
      <c r="C193" s="233"/>
      <c r="D193" s="234" t="s">
        <v>133</v>
      </c>
      <c r="E193" s="235" t="s">
        <v>1</v>
      </c>
      <c r="F193" s="236" t="s">
        <v>454</v>
      </c>
      <c r="G193" s="233"/>
      <c r="H193" s="237">
        <v>0.040189999999999997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133</v>
      </c>
      <c r="AU193" s="243" t="s">
        <v>86</v>
      </c>
      <c r="AV193" s="13" t="s">
        <v>86</v>
      </c>
      <c r="AW193" s="13" t="s">
        <v>33</v>
      </c>
      <c r="AX193" s="13" t="s">
        <v>76</v>
      </c>
      <c r="AY193" s="243" t="s">
        <v>125</v>
      </c>
    </row>
    <row r="194" s="14" customFormat="1">
      <c r="A194" s="14"/>
      <c r="B194" s="244"/>
      <c r="C194" s="245"/>
      <c r="D194" s="234" t="s">
        <v>133</v>
      </c>
      <c r="E194" s="246" t="s">
        <v>1</v>
      </c>
      <c r="F194" s="247" t="s">
        <v>135</v>
      </c>
      <c r="G194" s="245"/>
      <c r="H194" s="248">
        <v>0.040189999999999997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133</v>
      </c>
      <c r="AU194" s="254" t="s">
        <v>86</v>
      </c>
      <c r="AV194" s="14" t="s">
        <v>131</v>
      </c>
      <c r="AW194" s="14" t="s">
        <v>33</v>
      </c>
      <c r="AX194" s="14" t="s">
        <v>84</v>
      </c>
      <c r="AY194" s="254" t="s">
        <v>125</v>
      </c>
    </row>
    <row r="195" s="2" customFormat="1" ht="24.15" customHeight="1">
      <c r="A195" s="37"/>
      <c r="B195" s="38"/>
      <c r="C195" s="255" t="s">
        <v>265</v>
      </c>
      <c r="D195" s="255" t="s">
        <v>250</v>
      </c>
      <c r="E195" s="256" t="s">
        <v>266</v>
      </c>
      <c r="F195" s="257" t="s">
        <v>267</v>
      </c>
      <c r="G195" s="258" t="s">
        <v>193</v>
      </c>
      <c r="H195" s="259">
        <v>32</v>
      </c>
      <c r="I195" s="260"/>
      <c r="J195" s="261">
        <f>ROUND(I195*H195,2)</f>
        <v>0</v>
      </c>
      <c r="K195" s="262"/>
      <c r="L195" s="263"/>
      <c r="M195" s="264" t="s">
        <v>1</v>
      </c>
      <c r="N195" s="265" t="s">
        <v>41</v>
      </c>
      <c r="O195" s="90"/>
      <c r="P195" s="228">
        <f>O195*H195</f>
        <v>0</v>
      </c>
      <c r="Q195" s="228">
        <v>0.00019000000000000001</v>
      </c>
      <c r="R195" s="228">
        <f>Q195*H195</f>
        <v>0.0060800000000000003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166</v>
      </c>
      <c r="AT195" s="230" t="s">
        <v>250</v>
      </c>
      <c r="AU195" s="230" t="s">
        <v>86</v>
      </c>
      <c r="AY195" s="16" t="s">
        <v>125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84</v>
      </c>
      <c r="BK195" s="231">
        <f>ROUND(I195*H195,2)</f>
        <v>0</v>
      </c>
      <c r="BL195" s="16" t="s">
        <v>131</v>
      </c>
      <c r="BM195" s="230" t="s">
        <v>455</v>
      </c>
    </row>
    <row r="196" s="13" customFormat="1">
      <c r="A196" s="13"/>
      <c r="B196" s="232"/>
      <c r="C196" s="233"/>
      <c r="D196" s="234" t="s">
        <v>133</v>
      </c>
      <c r="E196" s="235" t="s">
        <v>1</v>
      </c>
      <c r="F196" s="236" t="s">
        <v>456</v>
      </c>
      <c r="G196" s="233"/>
      <c r="H196" s="237">
        <v>32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133</v>
      </c>
      <c r="AU196" s="243" t="s">
        <v>86</v>
      </c>
      <c r="AV196" s="13" t="s">
        <v>86</v>
      </c>
      <c r="AW196" s="13" t="s">
        <v>33</v>
      </c>
      <c r="AX196" s="13" t="s">
        <v>76</v>
      </c>
      <c r="AY196" s="243" t="s">
        <v>125</v>
      </c>
    </row>
    <row r="197" s="14" customFormat="1">
      <c r="A197" s="14"/>
      <c r="B197" s="244"/>
      <c r="C197" s="245"/>
      <c r="D197" s="234" t="s">
        <v>133</v>
      </c>
      <c r="E197" s="246" t="s">
        <v>1</v>
      </c>
      <c r="F197" s="247" t="s">
        <v>135</v>
      </c>
      <c r="G197" s="245"/>
      <c r="H197" s="248">
        <v>32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133</v>
      </c>
      <c r="AU197" s="254" t="s">
        <v>86</v>
      </c>
      <c r="AV197" s="14" t="s">
        <v>131</v>
      </c>
      <c r="AW197" s="14" t="s">
        <v>33</v>
      </c>
      <c r="AX197" s="14" t="s">
        <v>84</v>
      </c>
      <c r="AY197" s="254" t="s">
        <v>125</v>
      </c>
    </row>
    <row r="198" s="2" customFormat="1" ht="24.15" customHeight="1">
      <c r="A198" s="37"/>
      <c r="B198" s="38"/>
      <c r="C198" s="218" t="s">
        <v>270</v>
      </c>
      <c r="D198" s="218" t="s">
        <v>127</v>
      </c>
      <c r="E198" s="219" t="s">
        <v>457</v>
      </c>
      <c r="F198" s="220" t="s">
        <v>458</v>
      </c>
      <c r="G198" s="221" t="s">
        <v>459</v>
      </c>
      <c r="H198" s="222">
        <v>13.568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41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131</v>
      </c>
      <c r="AT198" s="230" t="s">
        <v>127</v>
      </c>
      <c r="AU198" s="230" t="s">
        <v>86</v>
      </c>
      <c r="AY198" s="16" t="s">
        <v>125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84</v>
      </c>
      <c r="BK198" s="231">
        <f>ROUND(I198*H198,2)</f>
        <v>0</v>
      </c>
      <c r="BL198" s="16" t="s">
        <v>131</v>
      </c>
      <c r="BM198" s="230" t="s">
        <v>460</v>
      </c>
    </row>
    <row r="199" s="13" customFormat="1">
      <c r="A199" s="13"/>
      <c r="B199" s="232"/>
      <c r="C199" s="233"/>
      <c r="D199" s="234" t="s">
        <v>133</v>
      </c>
      <c r="E199" s="235" t="s">
        <v>1</v>
      </c>
      <c r="F199" s="236" t="s">
        <v>461</v>
      </c>
      <c r="G199" s="233"/>
      <c r="H199" s="237">
        <v>13.568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133</v>
      </c>
      <c r="AU199" s="243" t="s">
        <v>86</v>
      </c>
      <c r="AV199" s="13" t="s">
        <v>86</v>
      </c>
      <c r="AW199" s="13" t="s">
        <v>33</v>
      </c>
      <c r="AX199" s="13" t="s">
        <v>76</v>
      </c>
      <c r="AY199" s="243" t="s">
        <v>125</v>
      </c>
    </row>
    <row r="200" s="14" customFormat="1">
      <c r="A200" s="14"/>
      <c r="B200" s="244"/>
      <c r="C200" s="245"/>
      <c r="D200" s="234" t="s">
        <v>133</v>
      </c>
      <c r="E200" s="246" t="s">
        <v>1</v>
      </c>
      <c r="F200" s="247" t="s">
        <v>135</v>
      </c>
      <c r="G200" s="245"/>
      <c r="H200" s="248">
        <v>13.568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133</v>
      </c>
      <c r="AU200" s="254" t="s">
        <v>86</v>
      </c>
      <c r="AV200" s="14" t="s">
        <v>131</v>
      </c>
      <c r="AW200" s="14" t="s">
        <v>33</v>
      </c>
      <c r="AX200" s="14" t="s">
        <v>84</v>
      </c>
      <c r="AY200" s="254" t="s">
        <v>125</v>
      </c>
    </row>
    <row r="201" s="2" customFormat="1" ht="24.15" customHeight="1">
      <c r="A201" s="37"/>
      <c r="B201" s="38"/>
      <c r="C201" s="218" t="s">
        <v>274</v>
      </c>
      <c r="D201" s="218" t="s">
        <v>127</v>
      </c>
      <c r="E201" s="219" t="s">
        <v>462</v>
      </c>
      <c r="F201" s="220" t="s">
        <v>463</v>
      </c>
      <c r="G201" s="221" t="s">
        <v>459</v>
      </c>
      <c r="H201" s="222">
        <v>13.568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41</v>
      </c>
      <c r="O201" s="90"/>
      <c r="P201" s="228">
        <f>O201*H201</f>
        <v>0</v>
      </c>
      <c r="Q201" s="228">
        <v>1.95E-05</v>
      </c>
      <c r="R201" s="228">
        <f>Q201*H201</f>
        <v>0.00026457599999999998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131</v>
      </c>
      <c r="AT201" s="230" t="s">
        <v>127</v>
      </c>
      <c r="AU201" s="230" t="s">
        <v>86</v>
      </c>
      <c r="AY201" s="16" t="s">
        <v>125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84</v>
      </c>
      <c r="BK201" s="231">
        <f>ROUND(I201*H201,2)</f>
        <v>0</v>
      </c>
      <c r="BL201" s="16" t="s">
        <v>131</v>
      </c>
      <c r="BM201" s="230" t="s">
        <v>464</v>
      </c>
    </row>
    <row r="202" s="2" customFormat="1" ht="21.75" customHeight="1">
      <c r="A202" s="37"/>
      <c r="B202" s="38"/>
      <c r="C202" s="218" t="s">
        <v>278</v>
      </c>
      <c r="D202" s="218" t="s">
        <v>127</v>
      </c>
      <c r="E202" s="219" t="s">
        <v>465</v>
      </c>
      <c r="F202" s="220" t="s">
        <v>466</v>
      </c>
      <c r="G202" s="221" t="s">
        <v>130</v>
      </c>
      <c r="H202" s="222">
        <v>19.5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41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0.00069999999999999999</v>
      </c>
      <c r="T202" s="229">
        <f>S202*H202</f>
        <v>0.013650000000000001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131</v>
      </c>
      <c r="AT202" s="230" t="s">
        <v>127</v>
      </c>
      <c r="AU202" s="230" t="s">
        <v>86</v>
      </c>
      <c r="AY202" s="16" t="s">
        <v>125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84</v>
      </c>
      <c r="BK202" s="231">
        <f>ROUND(I202*H202,2)</f>
        <v>0</v>
      </c>
      <c r="BL202" s="16" t="s">
        <v>131</v>
      </c>
      <c r="BM202" s="230" t="s">
        <v>467</v>
      </c>
    </row>
    <row r="203" s="13" customFormat="1">
      <c r="A203" s="13"/>
      <c r="B203" s="232"/>
      <c r="C203" s="233"/>
      <c r="D203" s="234" t="s">
        <v>133</v>
      </c>
      <c r="E203" s="235" t="s">
        <v>1</v>
      </c>
      <c r="F203" s="236" t="s">
        <v>468</v>
      </c>
      <c r="G203" s="233"/>
      <c r="H203" s="237">
        <v>7.5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133</v>
      </c>
      <c r="AU203" s="243" t="s">
        <v>86</v>
      </c>
      <c r="AV203" s="13" t="s">
        <v>86</v>
      </c>
      <c r="AW203" s="13" t="s">
        <v>33</v>
      </c>
      <c r="AX203" s="13" t="s">
        <v>76</v>
      </c>
      <c r="AY203" s="243" t="s">
        <v>125</v>
      </c>
    </row>
    <row r="204" s="13" customFormat="1">
      <c r="A204" s="13"/>
      <c r="B204" s="232"/>
      <c r="C204" s="233"/>
      <c r="D204" s="234" t="s">
        <v>133</v>
      </c>
      <c r="E204" s="235" t="s">
        <v>1</v>
      </c>
      <c r="F204" s="236" t="s">
        <v>469</v>
      </c>
      <c r="G204" s="233"/>
      <c r="H204" s="237">
        <v>12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133</v>
      </c>
      <c r="AU204" s="243" t="s">
        <v>86</v>
      </c>
      <c r="AV204" s="13" t="s">
        <v>86</v>
      </c>
      <c r="AW204" s="13" t="s">
        <v>33</v>
      </c>
      <c r="AX204" s="13" t="s">
        <v>76</v>
      </c>
      <c r="AY204" s="243" t="s">
        <v>125</v>
      </c>
    </row>
    <row r="205" s="14" customFormat="1">
      <c r="A205" s="14"/>
      <c r="B205" s="244"/>
      <c r="C205" s="245"/>
      <c r="D205" s="234" t="s">
        <v>133</v>
      </c>
      <c r="E205" s="246" t="s">
        <v>1</v>
      </c>
      <c r="F205" s="247" t="s">
        <v>135</v>
      </c>
      <c r="G205" s="245"/>
      <c r="H205" s="248">
        <v>19.5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133</v>
      </c>
      <c r="AU205" s="254" t="s">
        <v>86</v>
      </c>
      <c r="AV205" s="14" t="s">
        <v>131</v>
      </c>
      <c r="AW205" s="14" t="s">
        <v>33</v>
      </c>
      <c r="AX205" s="14" t="s">
        <v>84</v>
      </c>
      <c r="AY205" s="254" t="s">
        <v>125</v>
      </c>
    </row>
    <row r="206" s="2" customFormat="1" ht="16.5" customHeight="1">
      <c r="A206" s="37"/>
      <c r="B206" s="38"/>
      <c r="C206" s="218" t="s">
        <v>283</v>
      </c>
      <c r="D206" s="218" t="s">
        <v>127</v>
      </c>
      <c r="E206" s="219" t="s">
        <v>470</v>
      </c>
      <c r="F206" s="220" t="s">
        <v>471</v>
      </c>
      <c r="G206" s="221" t="s">
        <v>383</v>
      </c>
      <c r="H206" s="222">
        <v>2.52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41</v>
      </c>
      <c r="O206" s="90"/>
      <c r="P206" s="228">
        <f>O206*H206</f>
        <v>0</v>
      </c>
      <c r="Q206" s="228">
        <v>0.121711072</v>
      </c>
      <c r="R206" s="228">
        <f>Q206*H206</f>
        <v>0.30671190143999999</v>
      </c>
      <c r="S206" s="228">
        <v>2.3999999999999999</v>
      </c>
      <c r="T206" s="229">
        <f>S206*H206</f>
        <v>6.048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131</v>
      </c>
      <c r="AT206" s="230" t="s">
        <v>127</v>
      </c>
      <c r="AU206" s="230" t="s">
        <v>86</v>
      </c>
      <c r="AY206" s="16" t="s">
        <v>125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84</v>
      </c>
      <c r="BK206" s="231">
        <f>ROUND(I206*H206,2)</f>
        <v>0</v>
      </c>
      <c r="BL206" s="16" t="s">
        <v>131</v>
      </c>
      <c r="BM206" s="230" t="s">
        <v>472</v>
      </c>
    </row>
    <row r="207" s="13" customFormat="1">
      <c r="A207" s="13"/>
      <c r="B207" s="232"/>
      <c r="C207" s="233"/>
      <c r="D207" s="234" t="s">
        <v>133</v>
      </c>
      <c r="E207" s="235" t="s">
        <v>1</v>
      </c>
      <c r="F207" s="236" t="s">
        <v>473</v>
      </c>
      <c r="G207" s="233"/>
      <c r="H207" s="237">
        <v>2.52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133</v>
      </c>
      <c r="AU207" s="243" t="s">
        <v>86</v>
      </c>
      <c r="AV207" s="13" t="s">
        <v>86</v>
      </c>
      <c r="AW207" s="13" t="s">
        <v>33</v>
      </c>
      <c r="AX207" s="13" t="s">
        <v>76</v>
      </c>
      <c r="AY207" s="243" t="s">
        <v>125</v>
      </c>
    </row>
    <row r="208" s="14" customFormat="1">
      <c r="A208" s="14"/>
      <c r="B208" s="244"/>
      <c r="C208" s="245"/>
      <c r="D208" s="234" t="s">
        <v>133</v>
      </c>
      <c r="E208" s="246" t="s">
        <v>1</v>
      </c>
      <c r="F208" s="247" t="s">
        <v>135</v>
      </c>
      <c r="G208" s="245"/>
      <c r="H208" s="248">
        <v>2.52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133</v>
      </c>
      <c r="AU208" s="254" t="s">
        <v>86</v>
      </c>
      <c r="AV208" s="14" t="s">
        <v>131</v>
      </c>
      <c r="AW208" s="14" t="s">
        <v>33</v>
      </c>
      <c r="AX208" s="14" t="s">
        <v>84</v>
      </c>
      <c r="AY208" s="254" t="s">
        <v>125</v>
      </c>
    </row>
    <row r="209" s="2" customFormat="1" ht="16.5" customHeight="1">
      <c r="A209" s="37"/>
      <c r="B209" s="38"/>
      <c r="C209" s="218" t="s">
        <v>287</v>
      </c>
      <c r="D209" s="218" t="s">
        <v>127</v>
      </c>
      <c r="E209" s="219" t="s">
        <v>311</v>
      </c>
      <c r="F209" s="220" t="s">
        <v>312</v>
      </c>
      <c r="G209" s="221" t="s">
        <v>142</v>
      </c>
      <c r="H209" s="222">
        <v>13.44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41</v>
      </c>
      <c r="O209" s="90"/>
      <c r="P209" s="228">
        <f>O209*H209</f>
        <v>0</v>
      </c>
      <c r="Q209" s="228">
        <v>8.3599999999999999E-05</v>
      </c>
      <c r="R209" s="228">
        <f>Q209*H209</f>
        <v>0.001123584</v>
      </c>
      <c r="S209" s="228">
        <v>0.017999999999999999</v>
      </c>
      <c r="T209" s="229">
        <f>S209*H209</f>
        <v>0.24191999999999997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131</v>
      </c>
      <c r="AT209" s="230" t="s">
        <v>127</v>
      </c>
      <c r="AU209" s="230" t="s">
        <v>86</v>
      </c>
      <c r="AY209" s="16" t="s">
        <v>125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84</v>
      </c>
      <c r="BK209" s="231">
        <f>ROUND(I209*H209,2)</f>
        <v>0</v>
      </c>
      <c r="BL209" s="16" t="s">
        <v>131</v>
      </c>
      <c r="BM209" s="230" t="s">
        <v>474</v>
      </c>
    </row>
    <row r="210" s="13" customFormat="1">
      <c r="A210" s="13"/>
      <c r="B210" s="232"/>
      <c r="C210" s="233"/>
      <c r="D210" s="234" t="s">
        <v>133</v>
      </c>
      <c r="E210" s="235" t="s">
        <v>1</v>
      </c>
      <c r="F210" s="236" t="s">
        <v>475</v>
      </c>
      <c r="G210" s="233"/>
      <c r="H210" s="237">
        <v>13.44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133</v>
      </c>
      <c r="AU210" s="243" t="s">
        <v>86</v>
      </c>
      <c r="AV210" s="13" t="s">
        <v>86</v>
      </c>
      <c r="AW210" s="13" t="s">
        <v>33</v>
      </c>
      <c r="AX210" s="13" t="s">
        <v>76</v>
      </c>
      <c r="AY210" s="243" t="s">
        <v>125</v>
      </c>
    </row>
    <row r="211" s="14" customFormat="1">
      <c r="A211" s="14"/>
      <c r="B211" s="244"/>
      <c r="C211" s="245"/>
      <c r="D211" s="234" t="s">
        <v>133</v>
      </c>
      <c r="E211" s="246" t="s">
        <v>1</v>
      </c>
      <c r="F211" s="247" t="s">
        <v>135</v>
      </c>
      <c r="G211" s="245"/>
      <c r="H211" s="248">
        <v>13.44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133</v>
      </c>
      <c r="AU211" s="254" t="s">
        <v>86</v>
      </c>
      <c r="AV211" s="14" t="s">
        <v>131</v>
      </c>
      <c r="AW211" s="14" t="s">
        <v>33</v>
      </c>
      <c r="AX211" s="14" t="s">
        <v>84</v>
      </c>
      <c r="AY211" s="254" t="s">
        <v>125</v>
      </c>
    </row>
    <row r="212" s="2" customFormat="1" ht="24.15" customHeight="1">
      <c r="A212" s="37"/>
      <c r="B212" s="38"/>
      <c r="C212" s="218" t="s">
        <v>292</v>
      </c>
      <c r="D212" s="218" t="s">
        <v>127</v>
      </c>
      <c r="E212" s="219" t="s">
        <v>476</v>
      </c>
      <c r="F212" s="220" t="s">
        <v>477</v>
      </c>
      <c r="G212" s="221" t="s">
        <v>142</v>
      </c>
      <c r="H212" s="222">
        <v>16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41</v>
      </c>
      <c r="O212" s="90"/>
      <c r="P212" s="228">
        <f>O212*H212</f>
        <v>0</v>
      </c>
      <c r="Q212" s="228">
        <v>3.5840000000000002E-05</v>
      </c>
      <c r="R212" s="228">
        <f>Q212*H212</f>
        <v>0.00057344000000000004</v>
      </c>
      <c r="S212" s="228">
        <v>0.001</v>
      </c>
      <c r="T212" s="229">
        <f>S212*H212</f>
        <v>0.016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131</v>
      </c>
      <c r="AT212" s="230" t="s">
        <v>127</v>
      </c>
      <c r="AU212" s="230" t="s">
        <v>86</v>
      </c>
      <c r="AY212" s="16" t="s">
        <v>125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84</v>
      </c>
      <c r="BK212" s="231">
        <f>ROUND(I212*H212,2)</f>
        <v>0</v>
      </c>
      <c r="BL212" s="16" t="s">
        <v>131</v>
      </c>
      <c r="BM212" s="230" t="s">
        <v>478</v>
      </c>
    </row>
    <row r="213" s="13" customFormat="1">
      <c r="A213" s="13"/>
      <c r="B213" s="232"/>
      <c r="C213" s="233"/>
      <c r="D213" s="234" t="s">
        <v>133</v>
      </c>
      <c r="E213" s="235" t="s">
        <v>1</v>
      </c>
      <c r="F213" s="236" t="s">
        <v>479</v>
      </c>
      <c r="G213" s="233"/>
      <c r="H213" s="237">
        <v>16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133</v>
      </c>
      <c r="AU213" s="243" t="s">
        <v>86</v>
      </c>
      <c r="AV213" s="13" t="s">
        <v>86</v>
      </c>
      <c r="AW213" s="13" t="s">
        <v>33</v>
      </c>
      <c r="AX213" s="13" t="s">
        <v>76</v>
      </c>
      <c r="AY213" s="243" t="s">
        <v>125</v>
      </c>
    </row>
    <row r="214" s="14" customFormat="1">
      <c r="A214" s="14"/>
      <c r="B214" s="244"/>
      <c r="C214" s="245"/>
      <c r="D214" s="234" t="s">
        <v>133</v>
      </c>
      <c r="E214" s="246" t="s">
        <v>1</v>
      </c>
      <c r="F214" s="247" t="s">
        <v>135</v>
      </c>
      <c r="G214" s="245"/>
      <c r="H214" s="248">
        <v>16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133</v>
      </c>
      <c r="AU214" s="254" t="s">
        <v>86</v>
      </c>
      <c r="AV214" s="14" t="s">
        <v>131</v>
      </c>
      <c r="AW214" s="14" t="s">
        <v>33</v>
      </c>
      <c r="AX214" s="14" t="s">
        <v>84</v>
      </c>
      <c r="AY214" s="254" t="s">
        <v>125</v>
      </c>
    </row>
    <row r="215" s="2" customFormat="1" ht="24.15" customHeight="1">
      <c r="A215" s="37"/>
      <c r="B215" s="38"/>
      <c r="C215" s="218" t="s">
        <v>297</v>
      </c>
      <c r="D215" s="218" t="s">
        <v>127</v>
      </c>
      <c r="E215" s="219" t="s">
        <v>480</v>
      </c>
      <c r="F215" s="220" t="s">
        <v>481</v>
      </c>
      <c r="G215" s="221" t="s">
        <v>130</v>
      </c>
      <c r="H215" s="222">
        <v>8.6699999999999999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41</v>
      </c>
      <c r="O215" s="90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131</v>
      </c>
      <c r="AT215" s="230" t="s">
        <v>127</v>
      </c>
      <c r="AU215" s="230" t="s">
        <v>86</v>
      </c>
      <c r="AY215" s="16" t="s">
        <v>125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84</v>
      </c>
      <c r="BK215" s="231">
        <f>ROUND(I215*H215,2)</f>
        <v>0</v>
      </c>
      <c r="BL215" s="16" t="s">
        <v>131</v>
      </c>
      <c r="BM215" s="230" t="s">
        <v>482</v>
      </c>
    </row>
    <row r="216" s="13" customFormat="1">
      <c r="A216" s="13"/>
      <c r="B216" s="232"/>
      <c r="C216" s="233"/>
      <c r="D216" s="234" t="s">
        <v>133</v>
      </c>
      <c r="E216" s="235" t="s">
        <v>1</v>
      </c>
      <c r="F216" s="236" t="s">
        <v>483</v>
      </c>
      <c r="G216" s="233"/>
      <c r="H216" s="237">
        <v>8.6699999999999999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133</v>
      </c>
      <c r="AU216" s="243" t="s">
        <v>86</v>
      </c>
      <c r="AV216" s="13" t="s">
        <v>86</v>
      </c>
      <c r="AW216" s="13" t="s">
        <v>33</v>
      </c>
      <c r="AX216" s="13" t="s">
        <v>76</v>
      </c>
      <c r="AY216" s="243" t="s">
        <v>125</v>
      </c>
    </row>
    <row r="217" s="14" customFormat="1">
      <c r="A217" s="14"/>
      <c r="B217" s="244"/>
      <c r="C217" s="245"/>
      <c r="D217" s="234" t="s">
        <v>133</v>
      </c>
      <c r="E217" s="246" t="s">
        <v>1</v>
      </c>
      <c r="F217" s="247" t="s">
        <v>135</v>
      </c>
      <c r="G217" s="245"/>
      <c r="H217" s="248">
        <v>8.6699999999999999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133</v>
      </c>
      <c r="AU217" s="254" t="s">
        <v>86</v>
      </c>
      <c r="AV217" s="14" t="s">
        <v>131</v>
      </c>
      <c r="AW217" s="14" t="s">
        <v>33</v>
      </c>
      <c r="AX217" s="14" t="s">
        <v>84</v>
      </c>
      <c r="AY217" s="254" t="s">
        <v>125</v>
      </c>
    </row>
    <row r="218" s="12" customFormat="1" ht="22.8" customHeight="1">
      <c r="A218" s="12"/>
      <c r="B218" s="202"/>
      <c r="C218" s="203"/>
      <c r="D218" s="204" t="s">
        <v>75</v>
      </c>
      <c r="E218" s="216" t="s">
        <v>337</v>
      </c>
      <c r="F218" s="216" t="s">
        <v>338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SUM(P219:P220)</f>
        <v>0</v>
      </c>
      <c r="Q218" s="210"/>
      <c r="R218" s="211">
        <f>SUM(R219:R220)</f>
        <v>0</v>
      </c>
      <c r="S218" s="210"/>
      <c r="T218" s="212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84</v>
      </c>
      <c r="AT218" s="214" t="s">
        <v>75</v>
      </c>
      <c r="AU218" s="214" t="s">
        <v>84</v>
      </c>
      <c r="AY218" s="213" t="s">
        <v>125</v>
      </c>
      <c r="BK218" s="215">
        <f>SUM(BK219:BK220)</f>
        <v>0</v>
      </c>
    </row>
    <row r="219" s="2" customFormat="1" ht="33" customHeight="1">
      <c r="A219" s="37"/>
      <c r="B219" s="38"/>
      <c r="C219" s="218" t="s">
        <v>301</v>
      </c>
      <c r="D219" s="218" t="s">
        <v>127</v>
      </c>
      <c r="E219" s="219" t="s">
        <v>484</v>
      </c>
      <c r="F219" s="220" t="s">
        <v>485</v>
      </c>
      <c r="G219" s="221" t="s">
        <v>180</v>
      </c>
      <c r="H219" s="222">
        <v>6.048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41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131</v>
      </c>
      <c r="AT219" s="230" t="s">
        <v>127</v>
      </c>
      <c r="AU219" s="230" t="s">
        <v>86</v>
      </c>
      <c r="AY219" s="16" t="s">
        <v>125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84</v>
      </c>
      <c r="BK219" s="231">
        <f>ROUND(I219*H219,2)</f>
        <v>0</v>
      </c>
      <c r="BL219" s="16" t="s">
        <v>131</v>
      </c>
      <c r="BM219" s="230" t="s">
        <v>486</v>
      </c>
    </row>
    <row r="220" s="2" customFormat="1" ht="24.15" customHeight="1">
      <c r="A220" s="37"/>
      <c r="B220" s="38"/>
      <c r="C220" s="218" t="s">
        <v>305</v>
      </c>
      <c r="D220" s="218" t="s">
        <v>127</v>
      </c>
      <c r="E220" s="219" t="s">
        <v>487</v>
      </c>
      <c r="F220" s="220" t="s">
        <v>488</v>
      </c>
      <c r="G220" s="221" t="s">
        <v>180</v>
      </c>
      <c r="H220" s="222">
        <v>6.048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41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131</v>
      </c>
      <c r="AT220" s="230" t="s">
        <v>127</v>
      </c>
      <c r="AU220" s="230" t="s">
        <v>86</v>
      </c>
      <c r="AY220" s="16" t="s">
        <v>125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84</v>
      </c>
      <c r="BK220" s="231">
        <f>ROUND(I220*H220,2)</f>
        <v>0</v>
      </c>
      <c r="BL220" s="16" t="s">
        <v>131</v>
      </c>
      <c r="BM220" s="230" t="s">
        <v>489</v>
      </c>
    </row>
    <row r="221" s="12" customFormat="1" ht="22.8" customHeight="1">
      <c r="A221" s="12"/>
      <c r="B221" s="202"/>
      <c r="C221" s="203"/>
      <c r="D221" s="204" t="s">
        <v>75</v>
      </c>
      <c r="E221" s="216" t="s">
        <v>357</v>
      </c>
      <c r="F221" s="216" t="s">
        <v>358</v>
      </c>
      <c r="G221" s="203"/>
      <c r="H221" s="203"/>
      <c r="I221" s="206"/>
      <c r="J221" s="217">
        <f>BK221</f>
        <v>0</v>
      </c>
      <c r="K221" s="203"/>
      <c r="L221" s="208"/>
      <c r="M221" s="209"/>
      <c r="N221" s="210"/>
      <c r="O221" s="210"/>
      <c r="P221" s="211">
        <f>SUM(P222:P223)</f>
        <v>0</v>
      </c>
      <c r="Q221" s="210"/>
      <c r="R221" s="211">
        <f>SUM(R222:R223)</f>
        <v>0</v>
      </c>
      <c r="S221" s="210"/>
      <c r="T221" s="212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84</v>
      </c>
      <c r="AT221" s="214" t="s">
        <v>75</v>
      </c>
      <c r="AU221" s="214" t="s">
        <v>84</v>
      </c>
      <c r="AY221" s="213" t="s">
        <v>125</v>
      </c>
      <c r="BK221" s="215">
        <f>SUM(BK222:BK223)</f>
        <v>0</v>
      </c>
    </row>
    <row r="222" s="2" customFormat="1" ht="24.15" customHeight="1">
      <c r="A222" s="37"/>
      <c r="B222" s="38"/>
      <c r="C222" s="218" t="s">
        <v>310</v>
      </c>
      <c r="D222" s="218" t="s">
        <v>127</v>
      </c>
      <c r="E222" s="219" t="s">
        <v>360</v>
      </c>
      <c r="F222" s="220" t="s">
        <v>361</v>
      </c>
      <c r="G222" s="221" t="s">
        <v>180</v>
      </c>
      <c r="H222" s="222">
        <v>55.641359999999999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41</v>
      </c>
      <c r="O222" s="90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131</v>
      </c>
      <c r="AT222" s="230" t="s">
        <v>127</v>
      </c>
      <c r="AU222" s="230" t="s">
        <v>86</v>
      </c>
      <c r="AY222" s="16" t="s">
        <v>125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84</v>
      </c>
      <c r="BK222" s="231">
        <f>ROUND(I222*H222,2)</f>
        <v>0</v>
      </c>
      <c r="BL222" s="16" t="s">
        <v>131</v>
      </c>
      <c r="BM222" s="230" t="s">
        <v>490</v>
      </c>
    </row>
    <row r="223" s="2" customFormat="1" ht="33" customHeight="1">
      <c r="A223" s="37"/>
      <c r="B223" s="38"/>
      <c r="C223" s="218" t="s">
        <v>316</v>
      </c>
      <c r="D223" s="218" t="s">
        <v>127</v>
      </c>
      <c r="E223" s="219" t="s">
        <v>491</v>
      </c>
      <c r="F223" s="220" t="s">
        <v>492</v>
      </c>
      <c r="G223" s="221" t="s">
        <v>180</v>
      </c>
      <c r="H223" s="222">
        <v>55.641359999999999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41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131</v>
      </c>
      <c r="AT223" s="230" t="s">
        <v>127</v>
      </c>
      <c r="AU223" s="230" t="s">
        <v>86</v>
      </c>
      <c r="AY223" s="16" t="s">
        <v>125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84</v>
      </c>
      <c r="BK223" s="231">
        <f>ROUND(I223*H223,2)</f>
        <v>0</v>
      </c>
      <c r="BL223" s="16" t="s">
        <v>131</v>
      </c>
      <c r="BM223" s="230" t="s">
        <v>493</v>
      </c>
    </row>
    <row r="224" s="12" customFormat="1" ht="25.92" customHeight="1">
      <c r="A224" s="12"/>
      <c r="B224" s="202"/>
      <c r="C224" s="203"/>
      <c r="D224" s="204" t="s">
        <v>75</v>
      </c>
      <c r="E224" s="205" t="s">
        <v>494</v>
      </c>
      <c r="F224" s="205" t="s">
        <v>495</v>
      </c>
      <c r="G224" s="203"/>
      <c r="H224" s="203"/>
      <c r="I224" s="206"/>
      <c r="J224" s="207">
        <f>BK224</f>
        <v>0</v>
      </c>
      <c r="K224" s="203"/>
      <c r="L224" s="208"/>
      <c r="M224" s="209"/>
      <c r="N224" s="210"/>
      <c r="O224" s="210"/>
      <c r="P224" s="211">
        <f>P225+P245</f>
        <v>0</v>
      </c>
      <c r="Q224" s="210"/>
      <c r="R224" s="211">
        <f>R225+R245</f>
        <v>0.66301714999999994</v>
      </c>
      <c r="S224" s="210"/>
      <c r="T224" s="212">
        <f>T225+T245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3" t="s">
        <v>86</v>
      </c>
      <c r="AT224" s="214" t="s">
        <v>75</v>
      </c>
      <c r="AU224" s="214" t="s">
        <v>76</v>
      </c>
      <c r="AY224" s="213" t="s">
        <v>125</v>
      </c>
      <c r="BK224" s="215">
        <f>BK225+BK245</f>
        <v>0</v>
      </c>
    </row>
    <row r="225" s="12" customFormat="1" ht="22.8" customHeight="1">
      <c r="A225" s="12"/>
      <c r="B225" s="202"/>
      <c r="C225" s="203"/>
      <c r="D225" s="204" t="s">
        <v>75</v>
      </c>
      <c r="E225" s="216" t="s">
        <v>496</v>
      </c>
      <c r="F225" s="216" t="s">
        <v>497</v>
      </c>
      <c r="G225" s="203"/>
      <c r="H225" s="203"/>
      <c r="I225" s="206"/>
      <c r="J225" s="217">
        <f>BK225</f>
        <v>0</v>
      </c>
      <c r="K225" s="203"/>
      <c r="L225" s="208"/>
      <c r="M225" s="209"/>
      <c r="N225" s="210"/>
      <c r="O225" s="210"/>
      <c r="P225" s="211">
        <f>SUM(P226:P244)</f>
        <v>0</v>
      </c>
      <c r="Q225" s="210"/>
      <c r="R225" s="211">
        <f>SUM(R226:R244)</f>
        <v>0.38221715000000001</v>
      </c>
      <c r="S225" s="210"/>
      <c r="T225" s="212">
        <f>SUM(T226:T244)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86</v>
      </c>
      <c r="AT225" s="214" t="s">
        <v>75</v>
      </c>
      <c r="AU225" s="214" t="s">
        <v>84</v>
      </c>
      <c r="AY225" s="213" t="s">
        <v>125</v>
      </c>
      <c r="BK225" s="215">
        <f>SUM(BK226:BK244)</f>
        <v>0</v>
      </c>
    </row>
    <row r="226" s="2" customFormat="1" ht="24.15" customHeight="1">
      <c r="A226" s="37"/>
      <c r="B226" s="38"/>
      <c r="C226" s="218" t="s">
        <v>320</v>
      </c>
      <c r="D226" s="218" t="s">
        <v>127</v>
      </c>
      <c r="E226" s="219" t="s">
        <v>498</v>
      </c>
      <c r="F226" s="220" t="s">
        <v>499</v>
      </c>
      <c r="G226" s="221" t="s">
        <v>130</v>
      </c>
      <c r="H226" s="222">
        <v>40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41</v>
      </c>
      <c r="O226" s="90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204</v>
      </c>
      <c r="AT226" s="230" t="s">
        <v>127</v>
      </c>
      <c r="AU226" s="230" t="s">
        <v>86</v>
      </c>
      <c r="AY226" s="16" t="s">
        <v>125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84</v>
      </c>
      <c r="BK226" s="231">
        <f>ROUND(I226*H226,2)</f>
        <v>0</v>
      </c>
      <c r="BL226" s="16" t="s">
        <v>204</v>
      </c>
      <c r="BM226" s="230" t="s">
        <v>500</v>
      </c>
    </row>
    <row r="227" s="2" customFormat="1" ht="24.15" customHeight="1">
      <c r="A227" s="37"/>
      <c r="B227" s="38"/>
      <c r="C227" s="218" t="s">
        <v>324</v>
      </c>
      <c r="D227" s="218" t="s">
        <v>127</v>
      </c>
      <c r="E227" s="219" t="s">
        <v>501</v>
      </c>
      <c r="F227" s="220" t="s">
        <v>502</v>
      </c>
      <c r="G227" s="221" t="s">
        <v>130</v>
      </c>
      <c r="H227" s="222">
        <v>8.1999999999999993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41</v>
      </c>
      <c r="O227" s="90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204</v>
      </c>
      <c r="AT227" s="230" t="s">
        <v>127</v>
      </c>
      <c r="AU227" s="230" t="s">
        <v>86</v>
      </c>
      <c r="AY227" s="16" t="s">
        <v>125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84</v>
      </c>
      <c r="BK227" s="231">
        <f>ROUND(I227*H227,2)</f>
        <v>0</v>
      </c>
      <c r="BL227" s="16" t="s">
        <v>204</v>
      </c>
      <c r="BM227" s="230" t="s">
        <v>503</v>
      </c>
    </row>
    <row r="228" s="2" customFormat="1" ht="24.15" customHeight="1">
      <c r="A228" s="37"/>
      <c r="B228" s="38"/>
      <c r="C228" s="218" t="s">
        <v>328</v>
      </c>
      <c r="D228" s="218" t="s">
        <v>127</v>
      </c>
      <c r="E228" s="219" t="s">
        <v>504</v>
      </c>
      <c r="F228" s="220" t="s">
        <v>505</v>
      </c>
      <c r="G228" s="221" t="s">
        <v>130</v>
      </c>
      <c r="H228" s="222">
        <v>48.200000000000003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41</v>
      </c>
      <c r="O228" s="90"/>
      <c r="P228" s="228">
        <f>O228*H228</f>
        <v>0</v>
      </c>
      <c r="Q228" s="228">
        <v>0.0014575</v>
      </c>
      <c r="R228" s="228">
        <f>Q228*H228</f>
        <v>0.070251500000000008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131</v>
      </c>
      <c r="AT228" s="230" t="s">
        <v>127</v>
      </c>
      <c r="AU228" s="230" t="s">
        <v>86</v>
      </c>
      <c r="AY228" s="16" t="s">
        <v>125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84</v>
      </c>
      <c r="BK228" s="231">
        <f>ROUND(I228*H228,2)</f>
        <v>0</v>
      </c>
      <c r="BL228" s="16" t="s">
        <v>131</v>
      </c>
      <c r="BM228" s="230" t="s">
        <v>506</v>
      </c>
    </row>
    <row r="229" s="2" customFormat="1" ht="24.15" customHeight="1">
      <c r="A229" s="37"/>
      <c r="B229" s="38"/>
      <c r="C229" s="218" t="s">
        <v>333</v>
      </c>
      <c r="D229" s="218" t="s">
        <v>127</v>
      </c>
      <c r="E229" s="219" t="s">
        <v>507</v>
      </c>
      <c r="F229" s="220" t="s">
        <v>508</v>
      </c>
      <c r="G229" s="221" t="s">
        <v>130</v>
      </c>
      <c r="H229" s="222">
        <v>40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41</v>
      </c>
      <c r="O229" s="90"/>
      <c r="P229" s="228">
        <f>O229*H229</f>
        <v>0</v>
      </c>
      <c r="Q229" s="228">
        <v>0.00039825</v>
      </c>
      <c r="R229" s="228">
        <f>Q229*H229</f>
        <v>0.01593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204</v>
      </c>
      <c r="AT229" s="230" t="s">
        <v>127</v>
      </c>
      <c r="AU229" s="230" t="s">
        <v>86</v>
      </c>
      <c r="AY229" s="16" t="s">
        <v>125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84</v>
      </c>
      <c r="BK229" s="231">
        <f>ROUND(I229*H229,2)</f>
        <v>0</v>
      </c>
      <c r="BL229" s="16" t="s">
        <v>204</v>
      </c>
      <c r="BM229" s="230" t="s">
        <v>509</v>
      </c>
    </row>
    <row r="230" s="13" customFormat="1">
      <c r="A230" s="13"/>
      <c r="B230" s="232"/>
      <c r="C230" s="233"/>
      <c r="D230" s="234" t="s">
        <v>133</v>
      </c>
      <c r="E230" s="235" t="s">
        <v>1</v>
      </c>
      <c r="F230" s="236" t="s">
        <v>510</v>
      </c>
      <c r="G230" s="233"/>
      <c r="H230" s="237">
        <v>40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133</v>
      </c>
      <c r="AU230" s="243" t="s">
        <v>86</v>
      </c>
      <c r="AV230" s="13" t="s">
        <v>86</v>
      </c>
      <c r="AW230" s="13" t="s">
        <v>33</v>
      </c>
      <c r="AX230" s="13" t="s">
        <v>76</v>
      </c>
      <c r="AY230" s="243" t="s">
        <v>125</v>
      </c>
    </row>
    <row r="231" s="14" customFormat="1">
      <c r="A231" s="14"/>
      <c r="B231" s="244"/>
      <c r="C231" s="245"/>
      <c r="D231" s="234" t="s">
        <v>133</v>
      </c>
      <c r="E231" s="246" t="s">
        <v>1</v>
      </c>
      <c r="F231" s="247" t="s">
        <v>135</v>
      </c>
      <c r="G231" s="245"/>
      <c r="H231" s="248">
        <v>40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133</v>
      </c>
      <c r="AU231" s="254" t="s">
        <v>86</v>
      </c>
      <c r="AV231" s="14" t="s">
        <v>131</v>
      </c>
      <c r="AW231" s="14" t="s">
        <v>33</v>
      </c>
      <c r="AX231" s="14" t="s">
        <v>84</v>
      </c>
      <c r="AY231" s="254" t="s">
        <v>125</v>
      </c>
    </row>
    <row r="232" s="2" customFormat="1" ht="24.15" customHeight="1">
      <c r="A232" s="37"/>
      <c r="B232" s="38"/>
      <c r="C232" s="218" t="s">
        <v>339</v>
      </c>
      <c r="D232" s="218" t="s">
        <v>127</v>
      </c>
      <c r="E232" s="219" t="s">
        <v>511</v>
      </c>
      <c r="F232" s="220" t="s">
        <v>512</v>
      </c>
      <c r="G232" s="221" t="s">
        <v>130</v>
      </c>
      <c r="H232" s="222">
        <v>8.1999999999999993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41</v>
      </c>
      <c r="O232" s="90"/>
      <c r="P232" s="228">
        <f>O232*H232</f>
        <v>0</v>
      </c>
      <c r="Q232" s="228">
        <v>0.00039825</v>
      </c>
      <c r="R232" s="228">
        <f>Q232*H232</f>
        <v>0.0032656499999999997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204</v>
      </c>
      <c r="AT232" s="230" t="s">
        <v>127</v>
      </c>
      <c r="AU232" s="230" t="s">
        <v>86</v>
      </c>
      <c r="AY232" s="16" t="s">
        <v>125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84</v>
      </c>
      <c r="BK232" s="231">
        <f>ROUND(I232*H232,2)</f>
        <v>0</v>
      </c>
      <c r="BL232" s="16" t="s">
        <v>204</v>
      </c>
      <c r="BM232" s="230" t="s">
        <v>513</v>
      </c>
    </row>
    <row r="233" s="13" customFormat="1">
      <c r="A233" s="13"/>
      <c r="B233" s="232"/>
      <c r="C233" s="233"/>
      <c r="D233" s="234" t="s">
        <v>133</v>
      </c>
      <c r="E233" s="235" t="s">
        <v>1</v>
      </c>
      <c r="F233" s="236" t="s">
        <v>514</v>
      </c>
      <c r="G233" s="233"/>
      <c r="H233" s="237">
        <v>8.1999999999999993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133</v>
      </c>
      <c r="AU233" s="243" t="s">
        <v>86</v>
      </c>
      <c r="AV233" s="13" t="s">
        <v>86</v>
      </c>
      <c r="AW233" s="13" t="s">
        <v>33</v>
      </c>
      <c r="AX233" s="13" t="s">
        <v>76</v>
      </c>
      <c r="AY233" s="243" t="s">
        <v>125</v>
      </c>
    </row>
    <row r="234" s="14" customFormat="1">
      <c r="A234" s="14"/>
      <c r="B234" s="244"/>
      <c r="C234" s="245"/>
      <c r="D234" s="234" t="s">
        <v>133</v>
      </c>
      <c r="E234" s="246" t="s">
        <v>1</v>
      </c>
      <c r="F234" s="247" t="s">
        <v>135</v>
      </c>
      <c r="G234" s="245"/>
      <c r="H234" s="248">
        <v>8.1999999999999993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133</v>
      </c>
      <c r="AU234" s="254" t="s">
        <v>86</v>
      </c>
      <c r="AV234" s="14" t="s">
        <v>131</v>
      </c>
      <c r="AW234" s="14" t="s">
        <v>33</v>
      </c>
      <c r="AX234" s="14" t="s">
        <v>84</v>
      </c>
      <c r="AY234" s="254" t="s">
        <v>125</v>
      </c>
    </row>
    <row r="235" s="2" customFormat="1" ht="21.75" customHeight="1">
      <c r="A235" s="37"/>
      <c r="B235" s="38"/>
      <c r="C235" s="218" t="s">
        <v>343</v>
      </c>
      <c r="D235" s="218" t="s">
        <v>127</v>
      </c>
      <c r="E235" s="219" t="s">
        <v>515</v>
      </c>
      <c r="F235" s="220" t="s">
        <v>516</v>
      </c>
      <c r="G235" s="221" t="s">
        <v>142</v>
      </c>
      <c r="H235" s="222">
        <v>14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41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204</v>
      </c>
      <c r="AT235" s="230" t="s">
        <v>127</v>
      </c>
      <c r="AU235" s="230" t="s">
        <v>86</v>
      </c>
      <c r="AY235" s="16" t="s">
        <v>125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84</v>
      </c>
      <c r="BK235" s="231">
        <f>ROUND(I235*H235,2)</f>
        <v>0</v>
      </c>
      <c r="BL235" s="16" t="s">
        <v>204</v>
      </c>
      <c r="BM235" s="230" t="s">
        <v>517</v>
      </c>
    </row>
    <row r="236" s="2" customFormat="1" ht="24.15" customHeight="1">
      <c r="A236" s="37"/>
      <c r="B236" s="38"/>
      <c r="C236" s="218" t="s">
        <v>348</v>
      </c>
      <c r="D236" s="218" t="s">
        <v>127</v>
      </c>
      <c r="E236" s="219" t="s">
        <v>518</v>
      </c>
      <c r="F236" s="220" t="s">
        <v>519</v>
      </c>
      <c r="G236" s="221" t="s">
        <v>180</v>
      </c>
      <c r="H236" s="222">
        <v>0.26500000000000001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41</v>
      </c>
      <c r="O236" s="90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204</v>
      </c>
      <c r="AT236" s="230" t="s">
        <v>127</v>
      </c>
      <c r="AU236" s="230" t="s">
        <v>86</v>
      </c>
      <c r="AY236" s="16" t="s">
        <v>125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84</v>
      </c>
      <c r="BK236" s="231">
        <f>ROUND(I236*H236,2)</f>
        <v>0</v>
      </c>
      <c r="BL236" s="16" t="s">
        <v>204</v>
      </c>
      <c r="BM236" s="230" t="s">
        <v>520</v>
      </c>
    </row>
    <row r="237" s="13" customFormat="1">
      <c r="A237" s="13"/>
      <c r="B237" s="232"/>
      <c r="C237" s="233"/>
      <c r="D237" s="234" t="s">
        <v>133</v>
      </c>
      <c r="E237" s="235" t="s">
        <v>1</v>
      </c>
      <c r="F237" s="236" t="s">
        <v>521</v>
      </c>
      <c r="G237" s="233"/>
      <c r="H237" s="237">
        <v>0.26500000000000001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133</v>
      </c>
      <c r="AU237" s="243" t="s">
        <v>86</v>
      </c>
      <c r="AV237" s="13" t="s">
        <v>86</v>
      </c>
      <c r="AW237" s="13" t="s">
        <v>33</v>
      </c>
      <c r="AX237" s="13" t="s">
        <v>76</v>
      </c>
      <c r="AY237" s="243" t="s">
        <v>125</v>
      </c>
    </row>
    <row r="238" s="14" customFormat="1">
      <c r="A238" s="14"/>
      <c r="B238" s="244"/>
      <c r="C238" s="245"/>
      <c r="D238" s="234" t="s">
        <v>133</v>
      </c>
      <c r="E238" s="246" t="s">
        <v>1</v>
      </c>
      <c r="F238" s="247" t="s">
        <v>135</v>
      </c>
      <c r="G238" s="245"/>
      <c r="H238" s="248">
        <v>0.26500000000000001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133</v>
      </c>
      <c r="AU238" s="254" t="s">
        <v>86</v>
      </c>
      <c r="AV238" s="14" t="s">
        <v>131</v>
      </c>
      <c r="AW238" s="14" t="s">
        <v>33</v>
      </c>
      <c r="AX238" s="14" t="s">
        <v>84</v>
      </c>
      <c r="AY238" s="254" t="s">
        <v>125</v>
      </c>
    </row>
    <row r="239" s="2" customFormat="1" ht="16.5" customHeight="1">
      <c r="A239" s="37"/>
      <c r="B239" s="38"/>
      <c r="C239" s="255" t="s">
        <v>352</v>
      </c>
      <c r="D239" s="255" t="s">
        <v>250</v>
      </c>
      <c r="E239" s="256" t="s">
        <v>522</v>
      </c>
      <c r="F239" s="257" t="s">
        <v>523</v>
      </c>
      <c r="G239" s="258" t="s">
        <v>180</v>
      </c>
      <c r="H239" s="259">
        <v>0.01687</v>
      </c>
      <c r="I239" s="260"/>
      <c r="J239" s="261">
        <f>ROUND(I239*H239,2)</f>
        <v>0</v>
      </c>
      <c r="K239" s="262"/>
      <c r="L239" s="263"/>
      <c r="M239" s="264" t="s">
        <v>1</v>
      </c>
      <c r="N239" s="265" t="s">
        <v>41</v>
      </c>
      <c r="O239" s="90"/>
      <c r="P239" s="228">
        <f>O239*H239</f>
        <v>0</v>
      </c>
      <c r="Q239" s="228">
        <v>1</v>
      </c>
      <c r="R239" s="228">
        <f>Q239*H239</f>
        <v>0.01687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166</v>
      </c>
      <c r="AT239" s="230" t="s">
        <v>250</v>
      </c>
      <c r="AU239" s="230" t="s">
        <v>86</v>
      </c>
      <c r="AY239" s="16" t="s">
        <v>125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84</v>
      </c>
      <c r="BK239" s="231">
        <f>ROUND(I239*H239,2)</f>
        <v>0</v>
      </c>
      <c r="BL239" s="16" t="s">
        <v>131</v>
      </c>
      <c r="BM239" s="230" t="s">
        <v>524</v>
      </c>
    </row>
    <row r="240" s="13" customFormat="1">
      <c r="A240" s="13"/>
      <c r="B240" s="232"/>
      <c r="C240" s="233"/>
      <c r="D240" s="234" t="s">
        <v>133</v>
      </c>
      <c r="E240" s="235" t="s">
        <v>1</v>
      </c>
      <c r="F240" s="236" t="s">
        <v>525</v>
      </c>
      <c r="G240" s="233"/>
      <c r="H240" s="237">
        <v>0.01687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133</v>
      </c>
      <c r="AU240" s="243" t="s">
        <v>86</v>
      </c>
      <c r="AV240" s="13" t="s">
        <v>86</v>
      </c>
      <c r="AW240" s="13" t="s">
        <v>33</v>
      </c>
      <c r="AX240" s="13" t="s">
        <v>76</v>
      </c>
      <c r="AY240" s="243" t="s">
        <v>125</v>
      </c>
    </row>
    <row r="241" s="14" customFormat="1">
      <c r="A241" s="14"/>
      <c r="B241" s="244"/>
      <c r="C241" s="245"/>
      <c r="D241" s="234" t="s">
        <v>133</v>
      </c>
      <c r="E241" s="246" t="s">
        <v>1</v>
      </c>
      <c r="F241" s="247" t="s">
        <v>135</v>
      </c>
      <c r="G241" s="245"/>
      <c r="H241" s="248">
        <v>0.01687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133</v>
      </c>
      <c r="AU241" s="254" t="s">
        <v>86</v>
      </c>
      <c r="AV241" s="14" t="s">
        <v>131</v>
      </c>
      <c r="AW241" s="14" t="s">
        <v>33</v>
      </c>
      <c r="AX241" s="14" t="s">
        <v>84</v>
      </c>
      <c r="AY241" s="254" t="s">
        <v>125</v>
      </c>
    </row>
    <row r="242" s="2" customFormat="1" ht="16.5" customHeight="1">
      <c r="A242" s="37"/>
      <c r="B242" s="38"/>
      <c r="C242" s="255" t="s">
        <v>359</v>
      </c>
      <c r="D242" s="255" t="s">
        <v>250</v>
      </c>
      <c r="E242" s="256" t="s">
        <v>526</v>
      </c>
      <c r="F242" s="257" t="s">
        <v>527</v>
      </c>
      <c r="G242" s="258" t="s">
        <v>180</v>
      </c>
      <c r="H242" s="259">
        <v>0.01</v>
      </c>
      <c r="I242" s="260"/>
      <c r="J242" s="261">
        <f>ROUND(I242*H242,2)</f>
        <v>0</v>
      </c>
      <c r="K242" s="262"/>
      <c r="L242" s="263"/>
      <c r="M242" s="264" t="s">
        <v>1</v>
      </c>
      <c r="N242" s="265" t="s">
        <v>41</v>
      </c>
      <c r="O242" s="90"/>
      <c r="P242" s="228">
        <f>O242*H242</f>
        <v>0</v>
      </c>
      <c r="Q242" s="228">
        <v>1</v>
      </c>
      <c r="R242" s="228">
        <f>Q242*H242</f>
        <v>0.01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166</v>
      </c>
      <c r="AT242" s="230" t="s">
        <v>250</v>
      </c>
      <c r="AU242" s="230" t="s">
        <v>86</v>
      </c>
      <c r="AY242" s="16" t="s">
        <v>125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84</v>
      </c>
      <c r="BK242" s="231">
        <f>ROUND(I242*H242,2)</f>
        <v>0</v>
      </c>
      <c r="BL242" s="16" t="s">
        <v>131</v>
      </c>
      <c r="BM242" s="230" t="s">
        <v>528</v>
      </c>
    </row>
    <row r="243" s="2" customFormat="1" ht="16.5" customHeight="1">
      <c r="A243" s="37"/>
      <c r="B243" s="38"/>
      <c r="C243" s="255" t="s">
        <v>363</v>
      </c>
      <c r="D243" s="255" t="s">
        <v>250</v>
      </c>
      <c r="E243" s="256" t="s">
        <v>529</v>
      </c>
      <c r="F243" s="257" t="s">
        <v>530</v>
      </c>
      <c r="G243" s="258" t="s">
        <v>531</v>
      </c>
      <c r="H243" s="259">
        <v>0.5</v>
      </c>
      <c r="I243" s="260"/>
      <c r="J243" s="261">
        <f>ROUND(I243*H243,2)</f>
        <v>0</v>
      </c>
      <c r="K243" s="262"/>
      <c r="L243" s="263"/>
      <c r="M243" s="264" t="s">
        <v>1</v>
      </c>
      <c r="N243" s="265" t="s">
        <v>41</v>
      </c>
      <c r="O243" s="90"/>
      <c r="P243" s="228">
        <f>O243*H243</f>
        <v>0</v>
      </c>
      <c r="Q243" s="228">
        <v>0.0016000000000000001</v>
      </c>
      <c r="R243" s="228">
        <f>Q243*H243</f>
        <v>0.00080000000000000004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166</v>
      </c>
      <c r="AT243" s="230" t="s">
        <v>250</v>
      </c>
      <c r="AU243" s="230" t="s">
        <v>86</v>
      </c>
      <c r="AY243" s="16" t="s">
        <v>125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84</v>
      </c>
      <c r="BK243" s="231">
        <f>ROUND(I243*H243,2)</f>
        <v>0</v>
      </c>
      <c r="BL243" s="16" t="s">
        <v>131</v>
      </c>
      <c r="BM243" s="230" t="s">
        <v>532</v>
      </c>
    </row>
    <row r="244" s="2" customFormat="1" ht="55.5" customHeight="1">
      <c r="A244" s="37"/>
      <c r="B244" s="38"/>
      <c r="C244" s="255" t="s">
        <v>533</v>
      </c>
      <c r="D244" s="255" t="s">
        <v>250</v>
      </c>
      <c r="E244" s="256" t="s">
        <v>534</v>
      </c>
      <c r="F244" s="257" t="s">
        <v>535</v>
      </c>
      <c r="G244" s="258" t="s">
        <v>130</v>
      </c>
      <c r="H244" s="259">
        <v>48.200000000000003</v>
      </c>
      <c r="I244" s="260"/>
      <c r="J244" s="261">
        <f>ROUND(I244*H244,2)</f>
        <v>0</v>
      </c>
      <c r="K244" s="262"/>
      <c r="L244" s="263"/>
      <c r="M244" s="264" t="s">
        <v>1</v>
      </c>
      <c r="N244" s="265" t="s">
        <v>41</v>
      </c>
      <c r="O244" s="90"/>
      <c r="P244" s="228">
        <f>O244*H244</f>
        <v>0</v>
      </c>
      <c r="Q244" s="228">
        <v>0.0054999999999999997</v>
      </c>
      <c r="R244" s="228">
        <f>Q244*H244</f>
        <v>0.2651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166</v>
      </c>
      <c r="AT244" s="230" t="s">
        <v>250</v>
      </c>
      <c r="AU244" s="230" t="s">
        <v>86</v>
      </c>
      <c r="AY244" s="16" t="s">
        <v>125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84</v>
      </c>
      <c r="BK244" s="231">
        <f>ROUND(I244*H244,2)</f>
        <v>0</v>
      </c>
      <c r="BL244" s="16" t="s">
        <v>131</v>
      </c>
      <c r="BM244" s="230" t="s">
        <v>536</v>
      </c>
    </row>
    <row r="245" s="12" customFormat="1" ht="22.8" customHeight="1">
      <c r="A245" s="12"/>
      <c r="B245" s="202"/>
      <c r="C245" s="203"/>
      <c r="D245" s="204" t="s">
        <v>75</v>
      </c>
      <c r="E245" s="216" t="s">
        <v>537</v>
      </c>
      <c r="F245" s="216" t="s">
        <v>538</v>
      </c>
      <c r="G245" s="203"/>
      <c r="H245" s="203"/>
      <c r="I245" s="206"/>
      <c r="J245" s="217">
        <f>BK245</f>
        <v>0</v>
      </c>
      <c r="K245" s="203"/>
      <c r="L245" s="208"/>
      <c r="M245" s="209"/>
      <c r="N245" s="210"/>
      <c r="O245" s="210"/>
      <c r="P245" s="211">
        <f>SUM(P246:P247)</f>
        <v>0</v>
      </c>
      <c r="Q245" s="210"/>
      <c r="R245" s="211">
        <f>SUM(R246:R247)</f>
        <v>0.28079999999999999</v>
      </c>
      <c r="S245" s="210"/>
      <c r="T245" s="212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3" t="s">
        <v>86</v>
      </c>
      <c r="AT245" s="214" t="s">
        <v>75</v>
      </c>
      <c r="AU245" s="214" t="s">
        <v>84</v>
      </c>
      <c r="AY245" s="213" t="s">
        <v>125</v>
      </c>
      <c r="BK245" s="215">
        <f>SUM(BK246:BK247)</f>
        <v>0</v>
      </c>
    </row>
    <row r="246" s="2" customFormat="1" ht="24.15" customHeight="1">
      <c r="A246" s="37"/>
      <c r="B246" s="38"/>
      <c r="C246" s="218" t="s">
        <v>539</v>
      </c>
      <c r="D246" s="218" t="s">
        <v>127</v>
      </c>
      <c r="E246" s="219" t="s">
        <v>540</v>
      </c>
      <c r="F246" s="220" t="s">
        <v>541</v>
      </c>
      <c r="G246" s="221" t="s">
        <v>130</v>
      </c>
      <c r="H246" s="222">
        <v>40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41</v>
      </c>
      <c r="O246" s="90"/>
      <c r="P246" s="228">
        <f>O246*H246</f>
        <v>0</v>
      </c>
      <c r="Q246" s="228">
        <v>0.0010200000000000001</v>
      </c>
      <c r="R246" s="228">
        <f>Q246*H246</f>
        <v>0.040800000000000003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204</v>
      </c>
      <c r="AT246" s="230" t="s">
        <v>127</v>
      </c>
      <c r="AU246" s="230" t="s">
        <v>86</v>
      </c>
      <c r="AY246" s="16" t="s">
        <v>125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84</v>
      </c>
      <c r="BK246" s="231">
        <f>ROUND(I246*H246,2)</f>
        <v>0</v>
      </c>
      <c r="BL246" s="16" t="s">
        <v>204</v>
      </c>
      <c r="BM246" s="230" t="s">
        <v>542</v>
      </c>
    </row>
    <row r="247" s="2" customFormat="1" ht="16.5" customHeight="1">
      <c r="A247" s="37"/>
      <c r="B247" s="38"/>
      <c r="C247" s="255" t="s">
        <v>543</v>
      </c>
      <c r="D247" s="255" t="s">
        <v>250</v>
      </c>
      <c r="E247" s="256" t="s">
        <v>544</v>
      </c>
      <c r="F247" s="257" t="s">
        <v>545</v>
      </c>
      <c r="G247" s="258" t="s">
        <v>130</v>
      </c>
      <c r="H247" s="259">
        <v>40</v>
      </c>
      <c r="I247" s="260"/>
      <c r="J247" s="261">
        <f>ROUND(I247*H247,2)</f>
        <v>0</v>
      </c>
      <c r="K247" s="262"/>
      <c r="L247" s="263"/>
      <c r="M247" s="271" t="s">
        <v>1</v>
      </c>
      <c r="N247" s="272" t="s">
        <v>41</v>
      </c>
      <c r="O247" s="268"/>
      <c r="P247" s="269">
        <f>O247*H247</f>
        <v>0</v>
      </c>
      <c r="Q247" s="269">
        <v>0.0060000000000000001</v>
      </c>
      <c r="R247" s="269">
        <f>Q247*H247</f>
        <v>0.23999999999999999</v>
      </c>
      <c r="S247" s="269">
        <v>0</v>
      </c>
      <c r="T247" s="270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292</v>
      </c>
      <c r="AT247" s="230" t="s">
        <v>250</v>
      </c>
      <c r="AU247" s="230" t="s">
        <v>86</v>
      </c>
      <c r="AY247" s="16" t="s">
        <v>125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84</v>
      </c>
      <c r="BK247" s="231">
        <f>ROUND(I247*H247,2)</f>
        <v>0</v>
      </c>
      <c r="BL247" s="16" t="s">
        <v>204</v>
      </c>
      <c r="BM247" s="230" t="s">
        <v>546</v>
      </c>
    </row>
    <row r="248" s="2" customFormat="1" ht="6.96" customHeight="1">
      <c r="A248" s="37"/>
      <c r="B248" s="65"/>
      <c r="C248" s="66"/>
      <c r="D248" s="66"/>
      <c r="E248" s="66"/>
      <c r="F248" s="66"/>
      <c r="G248" s="66"/>
      <c r="H248" s="66"/>
      <c r="I248" s="66"/>
      <c r="J248" s="66"/>
      <c r="K248" s="66"/>
      <c r="L248" s="43"/>
      <c r="M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</row>
  </sheetData>
  <sheetProtection sheet="1" autoFilter="0" formatColumns="0" formatRows="0" objects="1" scenarios="1" spinCount="100000" saltValue="0Ft3cjgjnoIe2Bgy2pkIxeYsjDVIakKTWypX74lh6DePttrQa0bPzusLP8cYc+vVPrOV3e47xVsI4r5rxYqNIw==" hashValue="DeTUYTG5hKaErc7wCxtgkjCUUkSkBw+x87tJj/Cx+V4fSA4zHC+9QCB1v5QAOAtQ/nPLWr/rTvLh9EMowmMN3A==" algorithmName="SHA-512" password="CC35"/>
  <autoFilter ref="C128:K24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mostů km 12,323 a km 14,311 na trati Rožnov - Černý Kříž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547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12. 2. 2026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70994234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Správa železnic s.o.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 70994234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ROUND((SUM(BE123:BE143)),  2)</f>
        <v>0</v>
      </c>
      <c r="G33" s="37"/>
      <c r="H33" s="37"/>
      <c r="I33" s="154">
        <v>0.20999999999999999</v>
      </c>
      <c r="J33" s="153">
        <f>ROUND(((SUM(BE123:BE143))*I33),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ROUND((SUM(BF123:BF143)),  2)</f>
        <v>0</v>
      </c>
      <c r="G34" s="37"/>
      <c r="H34" s="37"/>
      <c r="I34" s="154">
        <v>0.12</v>
      </c>
      <c r="J34" s="153">
        <f>ROUND(((SUM(BF123:BF143))*I34),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ROUND((SUM(BG123:BG143)),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ROUND((SUM(BH123:BH143)),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ROUND((SUM(BI123:BI143)),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mostů km 12,323 a km 14,311 na trati Rožnov - Černý Kříž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SO3 - VRN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12. 2. 2026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 s.o.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548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549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550</v>
      </c>
      <c r="E99" s="187"/>
      <c r="F99" s="187"/>
      <c r="G99" s="187"/>
      <c r="H99" s="187"/>
      <c r="I99" s="187"/>
      <c r="J99" s="188">
        <f>J129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551</v>
      </c>
      <c r="E100" s="187"/>
      <c r="F100" s="187"/>
      <c r="G100" s="187"/>
      <c r="H100" s="187"/>
      <c r="I100" s="187"/>
      <c r="J100" s="188">
        <f>J131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552</v>
      </c>
      <c r="E101" s="187"/>
      <c r="F101" s="187"/>
      <c r="G101" s="187"/>
      <c r="H101" s="187"/>
      <c r="I101" s="187"/>
      <c r="J101" s="188">
        <f>J135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553</v>
      </c>
      <c r="E102" s="187"/>
      <c r="F102" s="187"/>
      <c r="G102" s="187"/>
      <c r="H102" s="187"/>
      <c r="I102" s="187"/>
      <c r="J102" s="188">
        <f>J138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554</v>
      </c>
      <c r="E103" s="187"/>
      <c r="F103" s="187"/>
      <c r="G103" s="187"/>
      <c r="H103" s="187"/>
      <c r="I103" s="187"/>
      <c r="J103" s="188">
        <f>J141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110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6.25" customHeight="1">
      <c r="A113" s="37"/>
      <c r="B113" s="38"/>
      <c r="C113" s="39"/>
      <c r="D113" s="39"/>
      <c r="E113" s="173" t="str">
        <f>E7</f>
        <v>Oprava mostů km 12,323 a km 14,311 na trati Rožnov - Černý Kříž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94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 xml:space="preserve">SO3 - VRN 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31" t="s">
        <v>22</v>
      </c>
      <c r="J117" s="78" t="str">
        <f>IF(J12="","",J12)</f>
        <v>12. 2. 2026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>Správa železnic s.o.</v>
      </c>
      <c r="G119" s="39"/>
      <c r="H119" s="39"/>
      <c r="I119" s="31" t="s">
        <v>32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30</v>
      </c>
      <c r="D120" s="39"/>
      <c r="E120" s="39"/>
      <c r="F120" s="26" t="str">
        <f>IF(E18="","",E18)</f>
        <v>Vyplň údaj</v>
      </c>
      <c r="G120" s="39"/>
      <c r="H120" s="39"/>
      <c r="I120" s="31" t="s">
        <v>34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111</v>
      </c>
      <c r="D122" s="193" t="s">
        <v>61</v>
      </c>
      <c r="E122" s="193" t="s">
        <v>57</v>
      </c>
      <c r="F122" s="193" t="s">
        <v>58</v>
      </c>
      <c r="G122" s="193" t="s">
        <v>112</v>
      </c>
      <c r="H122" s="193" t="s">
        <v>113</v>
      </c>
      <c r="I122" s="193" t="s">
        <v>114</v>
      </c>
      <c r="J122" s="194" t="s">
        <v>98</v>
      </c>
      <c r="K122" s="195" t="s">
        <v>115</v>
      </c>
      <c r="L122" s="196"/>
      <c r="M122" s="99" t="s">
        <v>1</v>
      </c>
      <c r="N122" s="100" t="s">
        <v>40</v>
      </c>
      <c r="O122" s="100" t="s">
        <v>116</v>
      </c>
      <c r="P122" s="100" t="s">
        <v>117</v>
      </c>
      <c r="Q122" s="100" t="s">
        <v>118</v>
      </c>
      <c r="R122" s="100" t="s">
        <v>119</v>
      </c>
      <c r="S122" s="100" t="s">
        <v>120</v>
      </c>
      <c r="T122" s="101" t="s">
        <v>121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122</v>
      </c>
      <c r="D123" s="39"/>
      <c r="E123" s="39"/>
      <c r="F123" s="39"/>
      <c r="G123" s="39"/>
      <c r="H123" s="39"/>
      <c r="I123" s="39"/>
      <c r="J123" s="197">
        <f>BK123</f>
        <v>0</v>
      </c>
      <c r="K123" s="39"/>
      <c r="L123" s="43"/>
      <c r="M123" s="102"/>
      <c r="N123" s="198"/>
      <c r="O123" s="103"/>
      <c r="P123" s="199">
        <f>P124</f>
        <v>0</v>
      </c>
      <c r="Q123" s="103"/>
      <c r="R123" s="199">
        <f>R124</f>
        <v>0</v>
      </c>
      <c r="S123" s="103"/>
      <c r="T123" s="200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75</v>
      </c>
      <c r="AU123" s="16" t="s">
        <v>100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75</v>
      </c>
      <c r="E124" s="205" t="s">
        <v>555</v>
      </c>
      <c r="F124" s="205" t="s">
        <v>556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P125+P129+P131+P135+P138+P141</f>
        <v>0</v>
      </c>
      <c r="Q124" s="210"/>
      <c r="R124" s="211">
        <f>R125+R129+R131+R135+R138+R141</f>
        <v>0</v>
      </c>
      <c r="S124" s="210"/>
      <c r="T124" s="212">
        <f>T125+T129+T131+T135+T138+T141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150</v>
      </c>
      <c r="AT124" s="214" t="s">
        <v>75</v>
      </c>
      <c r="AU124" s="214" t="s">
        <v>76</v>
      </c>
      <c r="AY124" s="213" t="s">
        <v>125</v>
      </c>
      <c r="BK124" s="215">
        <f>BK125+BK129+BK131+BK135+BK138+BK141</f>
        <v>0</v>
      </c>
    </row>
    <row r="125" s="12" customFormat="1" ht="22.8" customHeight="1">
      <c r="A125" s="12"/>
      <c r="B125" s="202"/>
      <c r="C125" s="203"/>
      <c r="D125" s="204" t="s">
        <v>75</v>
      </c>
      <c r="E125" s="216" t="s">
        <v>557</v>
      </c>
      <c r="F125" s="216" t="s">
        <v>558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SUM(P126:P128)</f>
        <v>0</v>
      </c>
      <c r="Q125" s="210"/>
      <c r="R125" s="211">
        <f>SUM(R126:R128)</f>
        <v>0</v>
      </c>
      <c r="S125" s="210"/>
      <c r="T125" s="212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150</v>
      </c>
      <c r="AT125" s="214" t="s">
        <v>75</v>
      </c>
      <c r="AU125" s="214" t="s">
        <v>84</v>
      </c>
      <c r="AY125" s="213" t="s">
        <v>125</v>
      </c>
      <c r="BK125" s="215">
        <f>SUM(BK126:BK128)</f>
        <v>0</v>
      </c>
    </row>
    <row r="126" s="2" customFormat="1" ht="16.5" customHeight="1">
      <c r="A126" s="37"/>
      <c r="B126" s="38"/>
      <c r="C126" s="218" t="s">
        <v>84</v>
      </c>
      <c r="D126" s="218" t="s">
        <v>127</v>
      </c>
      <c r="E126" s="219" t="s">
        <v>559</v>
      </c>
      <c r="F126" s="220" t="s">
        <v>560</v>
      </c>
      <c r="G126" s="221" t="s">
        <v>175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41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561</v>
      </c>
      <c r="AT126" s="230" t="s">
        <v>127</v>
      </c>
      <c r="AU126" s="230" t="s">
        <v>86</v>
      </c>
      <c r="AY126" s="16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84</v>
      </c>
      <c r="BK126" s="231">
        <f>ROUND(I126*H126,2)</f>
        <v>0</v>
      </c>
      <c r="BL126" s="16" t="s">
        <v>561</v>
      </c>
      <c r="BM126" s="230" t="s">
        <v>562</v>
      </c>
    </row>
    <row r="127" s="2" customFormat="1" ht="16.5" customHeight="1">
      <c r="A127" s="37"/>
      <c r="B127" s="38"/>
      <c r="C127" s="218" t="s">
        <v>86</v>
      </c>
      <c r="D127" s="218" t="s">
        <v>127</v>
      </c>
      <c r="E127" s="219" t="s">
        <v>563</v>
      </c>
      <c r="F127" s="220" t="s">
        <v>564</v>
      </c>
      <c r="G127" s="221" t="s">
        <v>175</v>
      </c>
      <c r="H127" s="222">
        <v>1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41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561</v>
      </c>
      <c r="AT127" s="230" t="s">
        <v>127</v>
      </c>
      <c r="AU127" s="230" t="s">
        <v>86</v>
      </c>
      <c r="AY127" s="16" t="s">
        <v>125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84</v>
      </c>
      <c r="BK127" s="231">
        <f>ROUND(I127*H127,2)</f>
        <v>0</v>
      </c>
      <c r="BL127" s="16" t="s">
        <v>561</v>
      </c>
      <c r="BM127" s="230" t="s">
        <v>565</v>
      </c>
    </row>
    <row r="128" s="2" customFormat="1" ht="16.5" customHeight="1">
      <c r="A128" s="37"/>
      <c r="B128" s="38"/>
      <c r="C128" s="218" t="s">
        <v>139</v>
      </c>
      <c r="D128" s="218" t="s">
        <v>127</v>
      </c>
      <c r="E128" s="219" t="s">
        <v>566</v>
      </c>
      <c r="F128" s="220" t="s">
        <v>567</v>
      </c>
      <c r="G128" s="221" t="s">
        <v>175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41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561</v>
      </c>
      <c r="AT128" s="230" t="s">
        <v>127</v>
      </c>
      <c r="AU128" s="230" t="s">
        <v>86</v>
      </c>
      <c r="AY128" s="16" t="s">
        <v>125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84</v>
      </c>
      <c r="BK128" s="231">
        <f>ROUND(I128*H128,2)</f>
        <v>0</v>
      </c>
      <c r="BL128" s="16" t="s">
        <v>561</v>
      </c>
      <c r="BM128" s="230" t="s">
        <v>568</v>
      </c>
    </row>
    <row r="129" s="12" customFormat="1" ht="22.8" customHeight="1">
      <c r="A129" s="12"/>
      <c r="B129" s="202"/>
      <c r="C129" s="203"/>
      <c r="D129" s="204" t="s">
        <v>75</v>
      </c>
      <c r="E129" s="216" t="s">
        <v>569</v>
      </c>
      <c r="F129" s="216" t="s">
        <v>570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P130</f>
        <v>0</v>
      </c>
      <c r="Q129" s="210"/>
      <c r="R129" s="211">
        <f>R130</f>
        <v>0</v>
      </c>
      <c r="S129" s="210"/>
      <c r="T129" s="21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150</v>
      </c>
      <c r="AT129" s="214" t="s">
        <v>75</v>
      </c>
      <c r="AU129" s="214" t="s">
        <v>84</v>
      </c>
      <c r="AY129" s="213" t="s">
        <v>125</v>
      </c>
      <c r="BK129" s="215">
        <f>BK130</f>
        <v>0</v>
      </c>
    </row>
    <row r="130" s="2" customFormat="1" ht="16.5" customHeight="1">
      <c r="A130" s="37"/>
      <c r="B130" s="38"/>
      <c r="C130" s="218" t="s">
        <v>131</v>
      </c>
      <c r="D130" s="218" t="s">
        <v>127</v>
      </c>
      <c r="E130" s="219" t="s">
        <v>571</v>
      </c>
      <c r="F130" s="220" t="s">
        <v>570</v>
      </c>
      <c r="G130" s="221" t="s">
        <v>175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41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561</v>
      </c>
      <c r="AT130" s="230" t="s">
        <v>127</v>
      </c>
      <c r="AU130" s="230" t="s">
        <v>86</v>
      </c>
      <c r="AY130" s="16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561</v>
      </c>
      <c r="BM130" s="230" t="s">
        <v>572</v>
      </c>
    </row>
    <row r="131" s="12" customFormat="1" ht="22.8" customHeight="1">
      <c r="A131" s="12"/>
      <c r="B131" s="202"/>
      <c r="C131" s="203"/>
      <c r="D131" s="204" t="s">
        <v>75</v>
      </c>
      <c r="E131" s="216" t="s">
        <v>573</v>
      </c>
      <c r="F131" s="216" t="s">
        <v>574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SUM(P132:P134)</f>
        <v>0</v>
      </c>
      <c r="Q131" s="210"/>
      <c r="R131" s="211">
        <f>SUM(R132:R134)</f>
        <v>0</v>
      </c>
      <c r="S131" s="210"/>
      <c r="T131" s="212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150</v>
      </c>
      <c r="AT131" s="214" t="s">
        <v>75</v>
      </c>
      <c r="AU131" s="214" t="s">
        <v>84</v>
      </c>
      <c r="AY131" s="213" t="s">
        <v>125</v>
      </c>
      <c r="BK131" s="215">
        <f>SUM(BK132:BK134)</f>
        <v>0</v>
      </c>
    </row>
    <row r="132" s="2" customFormat="1" ht="16.5" customHeight="1">
      <c r="A132" s="37"/>
      <c r="B132" s="38"/>
      <c r="C132" s="218" t="s">
        <v>150</v>
      </c>
      <c r="D132" s="218" t="s">
        <v>127</v>
      </c>
      <c r="E132" s="219" t="s">
        <v>575</v>
      </c>
      <c r="F132" s="220" t="s">
        <v>574</v>
      </c>
      <c r="G132" s="221" t="s">
        <v>175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41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561</v>
      </c>
      <c r="AT132" s="230" t="s">
        <v>127</v>
      </c>
      <c r="AU132" s="230" t="s">
        <v>86</v>
      </c>
      <c r="AY132" s="16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84</v>
      </c>
      <c r="BK132" s="231">
        <f>ROUND(I132*H132,2)</f>
        <v>0</v>
      </c>
      <c r="BL132" s="16" t="s">
        <v>561</v>
      </c>
      <c r="BM132" s="230" t="s">
        <v>576</v>
      </c>
    </row>
    <row r="133" s="2" customFormat="1" ht="16.5" customHeight="1">
      <c r="A133" s="37"/>
      <c r="B133" s="38"/>
      <c r="C133" s="218" t="s">
        <v>156</v>
      </c>
      <c r="D133" s="218" t="s">
        <v>127</v>
      </c>
      <c r="E133" s="219" t="s">
        <v>577</v>
      </c>
      <c r="F133" s="220" t="s">
        <v>578</v>
      </c>
      <c r="G133" s="221" t="s">
        <v>175</v>
      </c>
      <c r="H133" s="222">
        <v>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41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561</v>
      </c>
      <c r="AT133" s="230" t="s">
        <v>127</v>
      </c>
      <c r="AU133" s="230" t="s">
        <v>86</v>
      </c>
      <c r="AY133" s="16" t="s">
        <v>125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84</v>
      </c>
      <c r="BK133" s="231">
        <f>ROUND(I133*H133,2)</f>
        <v>0</v>
      </c>
      <c r="BL133" s="16" t="s">
        <v>561</v>
      </c>
      <c r="BM133" s="230" t="s">
        <v>579</v>
      </c>
    </row>
    <row r="134" s="2" customFormat="1" ht="16.5" customHeight="1">
      <c r="A134" s="37"/>
      <c r="B134" s="38"/>
      <c r="C134" s="218" t="s">
        <v>161</v>
      </c>
      <c r="D134" s="218" t="s">
        <v>127</v>
      </c>
      <c r="E134" s="219" t="s">
        <v>580</v>
      </c>
      <c r="F134" s="220" t="s">
        <v>581</v>
      </c>
      <c r="G134" s="221" t="s">
        <v>175</v>
      </c>
      <c r="H134" s="222">
        <v>1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41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561</v>
      </c>
      <c r="AT134" s="230" t="s">
        <v>127</v>
      </c>
      <c r="AU134" s="230" t="s">
        <v>86</v>
      </c>
      <c r="AY134" s="16" t="s">
        <v>125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84</v>
      </c>
      <c r="BK134" s="231">
        <f>ROUND(I134*H134,2)</f>
        <v>0</v>
      </c>
      <c r="BL134" s="16" t="s">
        <v>561</v>
      </c>
      <c r="BM134" s="230" t="s">
        <v>582</v>
      </c>
    </row>
    <row r="135" s="12" customFormat="1" ht="22.8" customHeight="1">
      <c r="A135" s="12"/>
      <c r="B135" s="202"/>
      <c r="C135" s="203"/>
      <c r="D135" s="204" t="s">
        <v>75</v>
      </c>
      <c r="E135" s="216" t="s">
        <v>583</v>
      </c>
      <c r="F135" s="216" t="s">
        <v>584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SUM(P136:P137)</f>
        <v>0</v>
      </c>
      <c r="Q135" s="210"/>
      <c r="R135" s="211">
        <f>SUM(R136:R137)</f>
        <v>0</v>
      </c>
      <c r="S135" s="210"/>
      <c r="T135" s="212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150</v>
      </c>
      <c r="AT135" s="214" t="s">
        <v>75</v>
      </c>
      <c r="AU135" s="214" t="s">
        <v>84</v>
      </c>
      <c r="AY135" s="213" t="s">
        <v>125</v>
      </c>
      <c r="BK135" s="215">
        <f>SUM(BK136:BK137)</f>
        <v>0</v>
      </c>
    </row>
    <row r="136" s="2" customFormat="1" ht="16.5" customHeight="1">
      <c r="A136" s="37"/>
      <c r="B136" s="38"/>
      <c r="C136" s="218" t="s">
        <v>166</v>
      </c>
      <c r="D136" s="218" t="s">
        <v>127</v>
      </c>
      <c r="E136" s="219" t="s">
        <v>585</v>
      </c>
      <c r="F136" s="220" t="s">
        <v>586</v>
      </c>
      <c r="G136" s="221" t="s">
        <v>175</v>
      </c>
      <c r="H136" s="222">
        <v>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41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561</v>
      </c>
      <c r="AT136" s="230" t="s">
        <v>127</v>
      </c>
      <c r="AU136" s="230" t="s">
        <v>86</v>
      </c>
      <c r="AY136" s="16" t="s">
        <v>125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84</v>
      </c>
      <c r="BK136" s="231">
        <f>ROUND(I136*H136,2)</f>
        <v>0</v>
      </c>
      <c r="BL136" s="16" t="s">
        <v>561</v>
      </c>
      <c r="BM136" s="230" t="s">
        <v>587</v>
      </c>
    </row>
    <row r="137" s="2" customFormat="1" ht="16.5" customHeight="1">
      <c r="A137" s="37"/>
      <c r="B137" s="38"/>
      <c r="C137" s="218" t="s">
        <v>172</v>
      </c>
      <c r="D137" s="218" t="s">
        <v>127</v>
      </c>
      <c r="E137" s="219" t="s">
        <v>588</v>
      </c>
      <c r="F137" s="220" t="s">
        <v>589</v>
      </c>
      <c r="G137" s="221" t="s">
        <v>175</v>
      </c>
      <c r="H137" s="222">
        <v>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41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561</v>
      </c>
      <c r="AT137" s="230" t="s">
        <v>127</v>
      </c>
      <c r="AU137" s="230" t="s">
        <v>86</v>
      </c>
      <c r="AY137" s="16" t="s">
        <v>125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84</v>
      </c>
      <c r="BK137" s="231">
        <f>ROUND(I137*H137,2)</f>
        <v>0</v>
      </c>
      <c r="BL137" s="16" t="s">
        <v>561</v>
      </c>
      <c r="BM137" s="230" t="s">
        <v>590</v>
      </c>
    </row>
    <row r="138" s="12" customFormat="1" ht="22.8" customHeight="1">
      <c r="A138" s="12"/>
      <c r="B138" s="202"/>
      <c r="C138" s="203"/>
      <c r="D138" s="204" t="s">
        <v>75</v>
      </c>
      <c r="E138" s="216" t="s">
        <v>591</v>
      </c>
      <c r="F138" s="216" t="s">
        <v>592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SUM(P139:P140)</f>
        <v>0</v>
      </c>
      <c r="Q138" s="210"/>
      <c r="R138" s="211">
        <f>SUM(R139:R140)</f>
        <v>0</v>
      </c>
      <c r="S138" s="210"/>
      <c r="T138" s="212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150</v>
      </c>
      <c r="AT138" s="214" t="s">
        <v>75</v>
      </c>
      <c r="AU138" s="214" t="s">
        <v>84</v>
      </c>
      <c r="AY138" s="213" t="s">
        <v>125</v>
      </c>
      <c r="BK138" s="215">
        <f>SUM(BK139:BK140)</f>
        <v>0</v>
      </c>
    </row>
    <row r="139" s="2" customFormat="1" ht="16.5" customHeight="1">
      <c r="A139" s="37"/>
      <c r="B139" s="38"/>
      <c r="C139" s="218" t="s">
        <v>177</v>
      </c>
      <c r="D139" s="218" t="s">
        <v>127</v>
      </c>
      <c r="E139" s="219" t="s">
        <v>593</v>
      </c>
      <c r="F139" s="220" t="s">
        <v>592</v>
      </c>
      <c r="G139" s="221" t="s">
        <v>175</v>
      </c>
      <c r="H139" s="222">
        <v>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41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561</v>
      </c>
      <c r="AT139" s="230" t="s">
        <v>127</v>
      </c>
      <c r="AU139" s="230" t="s">
        <v>86</v>
      </c>
      <c r="AY139" s="16" t="s">
        <v>125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84</v>
      </c>
      <c r="BK139" s="231">
        <f>ROUND(I139*H139,2)</f>
        <v>0</v>
      </c>
      <c r="BL139" s="16" t="s">
        <v>561</v>
      </c>
      <c r="BM139" s="230" t="s">
        <v>594</v>
      </c>
    </row>
    <row r="140" s="2" customFormat="1" ht="21.75" customHeight="1">
      <c r="A140" s="37"/>
      <c r="B140" s="38"/>
      <c r="C140" s="218" t="s">
        <v>183</v>
      </c>
      <c r="D140" s="218" t="s">
        <v>127</v>
      </c>
      <c r="E140" s="219" t="s">
        <v>595</v>
      </c>
      <c r="F140" s="220" t="s">
        <v>596</v>
      </c>
      <c r="G140" s="221" t="s">
        <v>175</v>
      </c>
      <c r="H140" s="222">
        <v>1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41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561</v>
      </c>
      <c r="AT140" s="230" t="s">
        <v>127</v>
      </c>
      <c r="AU140" s="230" t="s">
        <v>86</v>
      </c>
      <c r="AY140" s="16" t="s">
        <v>125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84</v>
      </c>
      <c r="BK140" s="231">
        <f>ROUND(I140*H140,2)</f>
        <v>0</v>
      </c>
      <c r="BL140" s="16" t="s">
        <v>561</v>
      </c>
      <c r="BM140" s="230" t="s">
        <v>597</v>
      </c>
    </row>
    <row r="141" s="12" customFormat="1" ht="22.8" customHeight="1">
      <c r="A141" s="12"/>
      <c r="B141" s="202"/>
      <c r="C141" s="203"/>
      <c r="D141" s="204" t="s">
        <v>75</v>
      </c>
      <c r="E141" s="216" t="s">
        <v>598</v>
      </c>
      <c r="F141" s="216" t="s">
        <v>599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SUM(P142:P143)</f>
        <v>0</v>
      </c>
      <c r="Q141" s="210"/>
      <c r="R141" s="211">
        <f>SUM(R142:R143)</f>
        <v>0</v>
      </c>
      <c r="S141" s="210"/>
      <c r="T141" s="212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150</v>
      </c>
      <c r="AT141" s="214" t="s">
        <v>75</v>
      </c>
      <c r="AU141" s="214" t="s">
        <v>84</v>
      </c>
      <c r="AY141" s="213" t="s">
        <v>125</v>
      </c>
      <c r="BK141" s="215">
        <f>SUM(BK142:BK143)</f>
        <v>0</v>
      </c>
    </row>
    <row r="142" s="2" customFormat="1" ht="16.5" customHeight="1">
      <c r="A142" s="37"/>
      <c r="B142" s="38"/>
      <c r="C142" s="218" t="s">
        <v>8</v>
      </c>
      <c r="D142" s="218" t="s">
        <v>127</v>
      </c>
      <c r="E142" s="219" t="s">
        <v>600</v>
      </c>
      <c r="F142" s="220" t="s">
        <v>599</v>
      </c>
      <c r="G142" s="221" t="s">
        <v>175</v>
      </c>
      <c r="H142" s="222">
        <v>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41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561</v>
      </c>
      <c r="AT142" s="230" t="s">
        <v>127</v>
      </c>
      <c r="AU142" s="230" t="s">
        <v>86</v>
      </c>
      <c r="AY142" s="16" t="s">
        <v>125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84</v>
      </c>
      <c r="BK142" s="231">
        <f>ROUND(I142*H142,2)</f>
        <v>0</v>
      </c>
      <c r="BL142" s="16" t="s">
        <v>561</v>
      </c>
      <c r="BM142" s="230" t="s">
        <v>601</v>
      </c>
    </row>
    <row r="143" s="2" customFormat="1" ht="16.5" customHeight="1">
      <c r="A143" s="37"/>
      <c r="B143" s="38"/>
      <c r="C143" s="218" t="s">
        <v>190</v>
      </c>
      <c r="D143" s="218" t="s">
        <v>127</v>
      </c>
      <c r="E143" s="219" t="s">
        <v>602</v>
      </c>
      <c r="F143" s="220" t="s">
        <v>603</v>
      </c>
      <c r="G143" s="221" t="s">
        <v>175</v>
      </c>
      <c r="H143" s="222">
        <v>1</v>
      </c>
      <c r="I143" s="223"/>
      <c r="J143" s="224">
        <f>ROUND(I143*H143,2)</f>
        <v>0</v>
      </c>
      <c r="K143" s="225"/>
      <c r="L143" s="43"/>
      <c r="M143" s="266" t="s">
        <v>1</v>
      </c>
      <c r="N143" s="267" t="s">
        <v>41</v>
      </c>
      <c r="O143" s="268"/>
      <c r="P143" s="269">
        <f>O143*H143</f>
        <v>0</v>
      </c>
      <c r="Q143" s="269">
        <v>0</v>
      </c>
      <c r="R143" s="269">
        <f>Q143*H143</f>
        <v>0</v>
      </c>
      <c r="S143" s="269">
        <v>0</v>
      </c>
      <c r="T143" s="27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561</v>
      </c>
      <c r="AT143" s="230" t="s">
        <v>127</v>
      </c>
      <c r="AU143" s="230" t="s">
        <v>86</v>
      </c>
      <c r="AY143" s="16" t="s">
        <v>125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84</v>
      </c>
      <c r="BK143" s="231">
        <f>ROUND(I143*H143,2)</f>
        <v>0</v>
      </c>
      <c r="BL143" s="16" t="s">
        <v>561</v>
      </c>
      <c r="BM143" s="230" t="s">
        <v>604</v>
      </c>
    </row>
    <row r="144" s="2" customFormat="1" ht="6.96" customHeight="1">
      <c r="A144" s="37"/>
      <c r="B144" s="65"/>
      <c r="C144" s="66"/>
      <c r="D144" s="66"/>
      <c r="E144" s="66"/>
      <c r="F144" s="66"/>
      <c r="G144" s="66"/>
      <c r="H144" s="66"/>
      <c r="I144" s="66"/>
      <c r="J144" s="66"/>
      <c r="K144" s="66"/>
      <c r="L144" s="43"/>
      <c r="M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</sheetData>
  <sheetProtection sheet="1" autoFilter="0" formatColumns="0" formatRows="0" objects="1" scenarios="1" spinCount="100000" saltValue="If58goxjfSvrCmtNMsK2N5YTNQVg6WqsqI6T35GVZzx+J4S4vIMrtfGwIrh35JDLQQxYRa971krHqjsTmDlbvg==" hashValue="XAhf2pdw1PJQVeJ6gUgyM9C2pcjGx7kKijtmQ1SK3uZf6ccQMUR0l480jwk3+924P2gIq+ZR+UeQc1IZdkuy0w==" algorithmName="SHA-512" password="CC35"/>
  <autoFilter ref="C122:K14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2026-02-12T09:44:53Z</dcterms:created>
  <dcterms:modified xsi:type="dcterms:W3CDTF">2026-02-12T09:44:55Z</dcterms:modified>
</cp:coreProperties>
</file>